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HETP tests\HETB\HETB 1 data\"/>
    </mc:Choice>
  </mc:AlternateContent>
  <bookViews>
    <workbookView xWindow="-105" yWindow="-105" windowWidth="23250" windowHeight="12570"/>
  </bookViews>
  <sheets>
    <sheet name="Eluate Vials" sheetId="1" r:id="rId1"/>
    <sheet name="Dilution Vials" sheetId="2" r:id="rId2"/>
    <sheet name="Dilution factors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" i="1" l="1"/>
  <c r="M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U3" i="2" l="1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2" i="2"/>
  <c r="S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2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2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2" i="2"/>
  <c r="M2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2" i="2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2" i="1"/>
  <c r="R2" i="1" l="1"/>
  <c r="Q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2" i="1"/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2" i="3"/>
  <c r="N5" i="2"/>
  <c r="N9" i="2"/>
  <c r="N13" i="2"/>
  <c r="N17" i="2"/>
  <c r="N21" i="2"/>
  <c r="N25" i="2"/>
  <c r="N29" i="2"/>
  <c r="L3" i="2"/>
  <c r="L4" i="2"/>
  <c r="N4" i="2" s="1"/>
  <c r="L5" i="2"/>
  <c r="L6" i="2"/>
  <c r="L7" i="2"/>
  <c r="L8" i="2"/>
  <c r="N8" i="2" s="1"/>
  <c r="L9" i="2"/>
  <c r="L10" i="2"/>
  <c r="L11" i="2"/>
  <c r="L12" i="2"/>
  <c r="N12" i="2" s="1"/>
  <c r="L13" i="2"/>
  <c r="L14" i="2"/>
  <c r="L15" i="2"/>
  <c r="L16" i="2"/>
  <c r="N16" i="2" s="1"/>
  <c r="L17" i="2"/>
  <c r="L18" i="2"/>
  <c r="L19" i="2"/>
  <c r="L20" i="2"/>
  <c r="N20" i="2" s="1"/>
  <c r="L21" i="2"/>
  <c r="L22" i="2"/>
  <c r="L23" i="2"/>
  <c r="L24" i="2"/>
  <c r="N24" i="2" s="1"/>
  <c r="L25" i="2"/>
  <c r="L26" i="2"/>
  <c r="L27" i="2"/>
  <c r="L28" i="2"/>
  <c r="N28" i="2" s="1"/>
  <c r="L29" i="2"/>
  <c r="L30" i="2"/>
  <c r="L31" i="2"/>
  <c r="N2" i="2"/>
  <c r="J3" i="2"/>
  <c r="J4" i="2"/>
  <c r="J5" i="2"/>
  <c r="P5" i="2" s="1"/>
  <c r="J6" i="2"/>
  <c r="P6" i="2" s="1"/>
  <c r="J7" i="2"/>
  <c r="J8" i="2"/>
  <c r="J9" i="2"/>
  <c r="P9" i="2" s="1"/>
  <c r="J10" i="2"/>
  <c r="P10" i="2" s="1"/>
  <c r="J11" i="2"/>
  <c r="J12" i="2"/>
  <c r="J13" i="2"/>
  <c r="P13" i="2" s="1"/>
  <c r="J14" i="2"/>
  <c r="P14" i="2" s="1"/>
  <c r="J15" i="2"/>
  <c r="J16" i="2"/>
  <c r="J17" i="2"/>
  <c r="P17" i="2" s="1"/>
  <c r="J18" i="2"/>
  <c r="P18" i="2" s="1"/>
  <c r="J19" i="2"/>
  <c r="J20" i="2"/>
  <c r="J21" i="2"/>
  <c r="P21" i="2" s="1"/>
  <c r="J22" i="2"/>
  <c r="P22" i="2" s="1"/>
  <c r="J23" i="2"/>
  <c r="J24" i="2"/>
  <c r="J25" i="2"/>
  <c r="P25" i="2" s="1"/>
  <c r="J26" i="2"/>
  <c r="P26" i="2" s="1"/>
  <c r="J27" i="2"/>
  <c r="J28" i="2"/>
  <c r="J29" i="2"/>
  <c r="P29" i="2" s="1"/>
  <c r="J30" i="2"/>
  <c r="P30" i="2" s="1"/>
  <c r="J31" i="2"/>
  <c r="J2" i="2"/>
  <c r="L2" i="2"/>
  <c r="F3" i="2"/>
  <c r="N3" i="2" s="1"/>
  <c r="F4" i="2"/>
  <c r="F5" i="2"/>
  <c r="F6" i="2"/>
  <c r="N6" i="2" s="1"/>
  <c r="F7" i="2"/>
  <c r="N7" i="2" s="1"/>
  <c r="F8" i="2"/>
  <c r="F9" i="2"/>
  <c r="F10" i="2"/>
  <c r="N10" i="2" s="1"/>
  <c r="F11" i="2"/>
  <c r="N11" i="2" s="1"/>
  <c r="F12" i="2"/>
  <c r="F13" i="2"/>
  <c r="F14" i="2"/>
  <c r="N14" i="2" s="1"/>
  <c r="F15" i="2"/>
  <c r="N15" i="2" s="1"/>
  <c r="F16" i="2"/>
  <c r="F17" i="2"/>
  <c r="F18" i="2"/>
  <c r="N18" i="2" s="1"/>
  <c r="F19" i="2"/>
  <c r="N19" i="2" s="1"/>
  <c r="F20" i="2"/>
  <c r="F21" i="2"/>
  <c r="F22" i="2"/>
  <c r="N22" i="2" s="1"/>
  <c r="F23" i="2"/>
  <c r="N23" i="2" s="1"/>
  <c r="F24" i="2"/>
  <c r="F25" i="2"/>
  <c r="F26" i="2"/>
  <c r="N26" i="2" s="1"/>
  <c r="F27" i="2"/>
  <c r="N27" i="2" s="1"/>
  <c r="F28" i="2"/>
  <c r="F29" i="2"/>
  <c r="F30" i="2"/>
  <c r="N30" i="2" s="1"/>
  <c r="F31" i="2"/>
  <c r="N31" i="2" s="1"/>
  <c r="F2" i="2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2" i="1"/>
  <c r="F3" i="1"/>
  <c r="N3" i="1" s="1"/>
  <c r="F4" i="1"/>
  <c r="N4" i="1" s="1"/>
  <c r="F5" i="1"/>
  <c r="N5" i="1" s="1"/>
  <c r="F6" i="1"/>
  <c r="N6" i="1" s="1"/>
  <c r="F7" i="1"/>
  <c r="N7" i="1" s="1"/>
  <c r="F8" i="1"/>
  <c r="N8" i="1" s="1"/>
  <c r="F9" i="1"/>
  <c r="N9" i="1" s="1"/>
  <c r="F10" i="1"/>
  <c r="N10" i="1" s="1"/>
  <c r="F11" i="1"/>
  <c r="N11" i="1" s="1"/>
  <c r="F12" i="1"/>
  <c r="N12" i="1" s="1"/>
  <c r="F13" i="1"/>
  <c r="N13" i="1" s="1"/>
  <c r="F14" i="1"/>
  <c r="N14" i="1" s="1"/>
  <c r="F15" i="1"/>
  <c r="N15" i="1" s="1"/>
  <c r="F16" i="1"/>
  <c r="N16" i="1" s="1"/>
  <c r="F17" i="1"/>
  <c r="N17" i="1" s="1"/>
  <c r="F18" i="1"/>
  <c r="N18" i="1" s="1"/>
  <c r="F19" i="1"/>
  <c r="N19" i="1" s="1"/>
  <c r="F20" i="1"/>
  <c r="N20" i="1" s="1"/>
  <c r="F21" i="1"/>
  <c r="N21" i="1" s="1"/>
  <c r="F22" i="1"/>
  <c r="N22" i="1" s="1"/>
  <c r="F23" i="1"/>
  <c r="N23" i="1" s="1"/>
  <c r="F24" i="1"/>
  <c r="N24" i="1" s="1"/>
  <c r="F25" i="1"/>
  <c r="N25" i="1" s="1"/>
  <c r="F26" i="1"/>
  <c r="N26" i="1" s="1"/>
  <c r="F27" i="1"/>
  <c r="N27" i="1" s="1"/>
  <c r="F28" i="1"/>
  <c r="N28" i="1" s="1"/>
  <c r="F29" i="1"/>
  <c r="N29" i="1" s="1"/>
  <c r="F30" i="1"/>
  <c r="N30" i="1" s="1"/>
  <c r="F31" i="1"/>
  <c r="N31" i="1" s="1"/>
  <c r="F2" i="1"/>
  <c r="N2" i="1" s="1"/>
  <c r="R30" i="2" l="1"/>
  <c r="T30" i="2"/>
  <c r="R26" i="2"/>
  <c r="T26" i="2"/>
  <c r="R22" i="2"/>
  <c r="T22" i="2"/>
  <c r="R18" i="2"/>
  <c r="T18" i="2"/>
  <c r="R14" i="2"/>
  <c r="T14" i="2"/>
  <c r="R10" i="2"/>
  <c r="T10" i="2"/>
  <c r="R6" i="2"/>
  <c r="T6" i="2"/>
  <c r="R29" i="2"/>
  <c r="T29" i="2"/>
  <c r="R25" i="2"/>
  <c r="T25" i="2"/>
  <c r="R21" i="2"/>
  <c r="T21" i="2"/>
  <c r="R17" i="2"/>
  <c r="T17" i="2"/>
  <c r="R13" i="2"/>
  <c r="T13" i="2"/>
  <c r="R9" i="2"/>
  <c r="T9" i="2"/>
  <c r="R5" i="2"/>
  <c r="T5" i="2"/>
  <c r="P2" i="2"/>
  <c r="P28" i="2"/>
  <c r="P24" i="2"/>
  <c r="P20" i="2"/>
  <c r="P16" i="2"/>
  <c r="P12" i="2"/>
  <c r="P8" i="2"/>
  <c r="P4" i="2"/>
  <c r="P31" i="2"/>
  <c r="P27" i="2"/>
  <c r="P23" i="2"/>
  <c r="P19" i="2"/>
  <c r="P15" i="2"/>
  <c r="P11" i="2"/>
  <c r="P7" i="2"/>
  <c r="P3" i="2"/>
  <c r="T11" i="2" l="1"/>
  <c r="R11" i="2"/>
  <c r="T27" i="2"/>
  <c r="R27" i="2"/>
  <c r="T12" i="2"/>
  <c r="R12" i="2"/>
  <c r="T28" i="2"/>
  <c r="R28" i="2"/>
  <c r="T15" i="2"/>
  <c r="R15" i="2"/>
  <c r="T31" i="2"/>
  <c r="R31" i="2"/>
  <c r="T16" i="2"/>
  <c r="R16" i="2"/>
  <c r="T2" i="2"/>
  <c r="R2" i="2"/>
  <c r="T3" i="2"/>
  <c r="R3" i="2"/>
  <c r="T19" i="2"/>
  <c r="R19" i="2"/>
  <c r="T4" i="2"/>
  <c r="R4" i="2"/>
  <c r="T20" i="2"/>
  <c r="R20" i="2"/>
  <c r="T7" i="2"/>
  <c r="R7" i="2"/>
  <c r="T23" i="2"/>
  <c r="R23" i="2"/>
  <c r="T8" i="2"/>
  <c r="R8" i="2"/>
  <c r="T24" i="2"/>
  <c r="R24" i="2"/>
</calcChain>
</file>

<file path=xl/sharedStrings.xml><?xml version="1.0" encoding="utf-8"?>
<sst xmlns="http://schemas.openxmlformats.org/spreadsheetml/2006/main" count="136" uniqueCount="94">
  <si>
    <t>Vial Label</t>
  </si>
  <si>
    <t>Empty Mass</t>
  </si>
  <si>
    <t>Mass with aliquot</t>
  </si>
  <si>
    <t>Mass of aliquot</t>
  </si>
  <si>
    <t>Mass with dilute Mass of dilute</t>
  </si>
  <si>
    <t>Mass of dilute and aliquot</t>
  </si>
  <si>
    <t>20 E</t>
  </si>
  <si>
    <t>30 E</t>
  </si>
  <si>
    <t>10 E</t>
  </si>
  <si>
    <t>40 E</t>
  </si>
  <si>
    <t>50 E</t>
  </si>
  <si>
    <t>60 E</t>
  </si>
  <si>
    <t>70 E</t>
  </si>
  <si>
    <t>80 E</t>
  </si>
  <si>
    <t>90 E</t>
  </si>
  <si>
    <t>100 E</t>
  </si>
  <si>
    <t>110 E</t>
  </si>
  <si>
    <t>120 E</t>
  </si>
  <si>
    <t>130 E</t>
  </si>
  <si>
    <t>140 E</t>
  </si>
  <si>
    <t>150 E</t>
  </si>
  <si>
    <t>160 E</t>
  </si>
  <si>
    <t>170 E</t>
  </si>
  <si>
    <t>180 E</t>
  </si>
  <si>
    <t>190 E</t>
  </si>
  <si>
    <t>200 E</t>
  </si>
  <si>
    <t>210 E</t>
  </si>
  <si>
    <t>220 E</t>
  </si>
  <si>
    <t>230 E</t>
  </si>
  <si>
    <t>240 E</t>
  </si>
  <si>
    <t>250 E</t>
  </si>
  <si>
    <t>260 E</t>
  </si>
  <si>
    <t>270 E</t>
  </si>
  <si>
    <t>280 E</t>
  </si>
  <si>
    <t>290 E</t>
  </si>
  <si>
    <t>300 E</t>
  </si>
  <si>
    <t>10 D</t>
  </si>
  <si>
    <t>20 D</t>
  </si>
  <si>
    <t>30 D</t>
  </si>
  <si>
    <t>40 D</t>
  </si>
  <si>
    <t>50 D</t>
  </si>
  <si>
    <t>60 D</t>
  </si>
  <si>
    <t>70 D</t>
  </si>
  <si>
    <t>80 D</t>
  </si>
  <si>
    <t>90 D</t>
  </si>
  <si>
    <t>100 D</t>
  </si>
  <si>
    <t>110 D</t>
  </si>
  <si>
    <t>120 D</t>
  </si>
  <si>
    <t>130 D</t>
  </si>
  <si>
    <t>140 D</t>
  </si>
  <si>
    <t>150 D</t>
  </si>
  <si>
    <t>160 D</t>
  </si>
  <si>
    <t>170 D</t>
  </si>
  <si>
    <t>180 D</t>
  </si>
  <si>
    <t>190 D</t>
  </si>
  <si>
    <t>200 D</t>
  </si>
  <si>
    <t>210 D</t>
  </si>
  <si>
    <t>220 D</t>
  </si>
  <si>
    <t>230 D</t>
  </si>
  <si>
    <t>240 D</t>
  </si>
  <si>
    <t>250 D</t>
  </si>
  <si>
    <t>260 D</t>
  </si>
  <si>
    <t>270 D</t>
  </si>
  <si>
    <t>280 D</t>
  </si>
  <si>
    <t>290 D</t>
  </si>
  <si>
    <t>300 D</t>
  </si>
  <si>
    <t>Dilution factor</t>
  </si>
  <si>
    <t>Mass of dilute</t>
  </si>
  <si>
    <t>Dilution factor in Eluate vial</t>
  </si>
  <si>
    <t>Dilution factor in dilution vial</t>
  </si>
  <si>
    <t>Overall Dilution factor</t>
  </si>
  <si>
    <t>HETB1 vials</t>
  </si>
  <si>
    <t>1 mL/min</t>
  </si>
  <si>
    <t>Dilution Factor of sample</t>
  </si>
  <si>
    <t>Dilution factor of istd</t>
  </si>
  <si>
    <t>Conc of istd</t>
  </si>
  <si>
    <t>% of 0ppb</t>
  </si>
  <si>
    <t>Volume of eluate (mL)</t>
  </si>
  <si>
    <t>Average volume</t>
  </si>
  <si>
    <t>Actual flow rate (mL/min)</t>
  </si>
  <si>
    <r>
      <t xml:space="preserve">Empty Mass </t>
    </r>
    <r>
      <rPr>
        <sz val="11"/>
        <color theme="1"/>
        <rFont val="Calibri"/>
        <family val="2"/>
      </rPr>
      <t>σ</t>
    </r>
  </si>
  <si>
    <t>Mass with aliquot σ</t>
  </si>
  <si>
    <t>Mass of aliquot σ</t>
  </si>
  <si>
    <t>Mass with dilute Mass of dilute σ</t>
  </si>
  <si>
    <t>Mass of dilute σ</t>
  </si>
  <si>
    <t>Mass of dilute and aliquot σ</t>
  </si>
  <si>
    <t>Dilution factor σ</t>
  </si>
  <si>
    <t>Actual flow rate (mL/min) σ</t>
  </si>
  <si>
    <t xml:space="preserve">Mass with dilute </t>
  </si>
  <si>
    <t>Mass with dilute  σ</t>
  </si>
  <si>
    <t>Dilution Factor of sample σ</t>
  </si>
  <si>
    <t>Dilution factor of istd σ</t>
  </si>
  <si>
    <t>Conc of istd σ</t>
  </si>
  <si>
    <t>% of 0ppb 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</si>
</sst>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2" borderId="8" xfId="0" applyFill="1" applyBorder="1"/>
    <xf numFmtId="0" fontId="0" fillId="0" borderId="8" xfId="0" applyBorder="1"/>
    <xf numFmtId="0" fontId="0" fillId="0" borderId="9" xfId="0" applyBorder="1"/>
    <xf numFmtId="0" fontId="0" fillId="2" borderId="10" xfId="0" applyFill="1" applyBorder="1"/>
    <xf numFmtId="0" fontId="0" fillId="0" borderId="10" xfId="0" applyBorder="1"/>
    <xf numFmtId="0" fontId="0" fillId="2" borderId="1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abSelected="1" topLeftCell="F1" workbookViewId="0">
      <selection activeCell="S3" sqref="S3"/>
    </sheetView>
  </sheetViews>
  <sheetFormatPr defaultRowHeight="15" x14ac:dyDescent="0.25"/>
  <cols>
    <col min="1" max="1" width="9.5703125" bestFit="1" customWidth="1"/>
    <col min="2" max="2" width="11.42578125" bestFit="1" customWidth="1"/>
    <col min="3" max="3" width="13.140625" style="1" bestFit="1" customWidth="1"/>
    <col min="4" max="4" width="16.7109375" bestFit="1" customWidth="1"/>
    <col min="5" max="5" width="18.42578125" style="1" bestFit="1" customWidth="1"/>
    <col min="6" max="6" width="14.5703125" bestFit="1" customWidth="1"/>
    <col min="7" max="7" width="16.140625" style="1" bestFit="1" customWidth="1"/>
    <col min="8" max="8" width="16.140625" bestFit="1" customWidth="1"/>
    <col min="9" max="9" width="17.85546875" style="1" bestFit="1" customWidth="1"/>
    <col min="10" max="10" width="13.5703125" bestFit="1" customWidth="1"/>
    <col min="11" max="11" width="15.140625" style="1" bestFit="1" customWidth="1"/>
    <col min="12" max="12" width="24.28515625" bestFit="1" customWidth="1"/>
    <col min="13" max="13" width="26" style="1" bestFit="1" customWidth="1"/>
    <col min="14" max="14" width="13.85546875" bestFit="1" customWidth="1"/>
    <col min="15" max="15" width="15.42578125" style="1" bestFit="1" customWidth="1"/>
    <col min="16" max="16" width="21.140625" bestFit="1" customWidth="1"/>
    <col min="17" max="17" width="15.5703125" customWidth="1"/>
    <col min="18" max="18" width="24.140625" customWidth="1"/>
    <col min="19" max="19" width="25.85546875" style="1" bestFit="1" customWidth="1"/>
  </cols>
  <sheetData>
    <row r="1" spans="1:19" ht="15.75" thickBot="1" x14ac:dyDescent="0.3">
      <c r="A1" s="2" t="s">
        <v>0</v>
      </c>
      <c r="B1" s="12" t="s">
        <v>1</v>
      </c>
      <c r="C1" s="13" t="s">
        <v>80</v>
      </c>
      <c r="D1" s="14" t="s">
        <v>2</v>
      </c>
      <c r="E1" s="13" t="s">
        <v>81</v>
      </c>
      <c r="F1" s="14" t="s">
        <v>3</v>
      </c>
      <c r="G1" s="13" t="s">
        <v>82</v>
      </c>
      <c r="H1" s="14" t="s">
        <v>88</v>
      </c>
      <c r="I1" s="13" t="s">
        <v>89</v>
      </c>
      <c r="J1" s="14" t="s">
        <v>67</v>
      </c>
      <c r="K1" s="13" t="s">
        <v>84</v>
      </c>
      <c r="L1" s="14" t="s">
        <v>5</v>
      </c>
      <c r="M1" s="13" t="s">
        <v>85</v>
      </c>
      <c r="N1" s="14" t="s">
        <v>66</v>
      </c>
      <c r="O1" s="13" t="s">
        <v>86</v>
      </c>
      <c r="P1" s="14" t="s">
        <v>77</v>
      </c>
      <c r="Q1" s="14" t="s">
        <v>78</v>
      </c>
      <c r="R1" s="14" t="s">
        <v>79</v>
      </c>
      <c r="S1" s="15" t="s">
        <v>87</v>
      </c>
    </row>
    <row r="2" spans="1:19" x14ac:dyDescent="0.25">
      <c r="A2" s="8" t="s">
        <v>8</v>
      </c>
      <c r="B2" s="9">
        <v>6.1565000000000003</v>
      </c>
      <c r="C2" s="10">
        <v>1E-4</v>
      </c>
      <c r="D2" s="11">
        <v>15.593299999999999</v>
      </c>
      <c r="E2" s="10">
        <v>1E-4</v>
      </c>
      <c r="F2" s="11">
        <f>D2-B2</f>
        <v>9.4367999999999981</v>
      </c>
      <c r="G2" s="10">
        <f>SQRT((C2^2)+(E2^2))</f>
        <v>1.4142135623730951E-4</v>
      </c>
      <c r="H2" s="11">
        <v>26.6922</v>
      </c>
      <c r="I2" s="10">
        <v>1E-4</v>
      </c>
      <c r="J2" s="11">
        <f>H2-D2</f>
        <v>11.0989</v>
      </c>
      <c r="K2" s="10">
        <f>SQRT((E2^2)+(I2^2))</f>
        <v>1.4142135623730951E-4</v>
      </c>
      <c r="L2" s="11">
        <f>H2-B2</f>
        <v>20.535699999999999</v>
      </c>
      <c r="M2" s="10">
        <f>SQRT((I2^2)+(C2^2))</f>
        <v>1.4142135623730951E-4</v>
      </c>
      <c r="N2" s="11">
        <f>F2/L2</f>
        <v>0.45953145010883478</v>
      </c>
      <c r="O2" s="10">
        <f>N2*SQRT(((G2/F2)^2)+((M2/L2)^2))</f>
        <v>7.5789298517931798E-6</v>
      </c>
      <c r="P2" s="11">
        <f>F2/1.2</f>
        <v>7.863999999999999</v>
      </c>
      <c r="Q2" s="11">
        <f>AVERAGE(P2:P31)</f>
        <v>8.2427722222222233</v>
      </c>
      <c r="R2" s="11">
        <f>Q2/10</f>
        <v>0.82427722222222233</v>
      </c>
      <c r="S2" s="10">
        <f>R2*SQRT(((_xlfn.STDEV.P(P2:P31))/Q2)^2)</f>
        <v>1.4108948915712075E-2</v>
      </c>
    </row>
    <row r="3" spans="1:19" x14ac:dyDescent="0.25">
      <c r="A3" s="6" t="s">
        <v>6</v>
      </c>
      <c r="B3" s="5">
        <v>6.1435000000000004</v>
      </c>
      <c r="C3" s="4">
        <v>1E-4</v>
      </c>
      <c r="D3" s="3">
        <v>15.682</v>
      </c>
      <c r="E3" s="4">
        <v>1E-4</v>
      </c>
      <c r="F3" s="3">
        <f t="shared" ref="F3:F31" si="0">D3-B3</f>
        <v>9.5384999999999991</v>
      </c>
      <c r="G3" s="4">
        <f t="shared" ref="G3:G31" si="1">SQRT((C3^2)+(E3^2))</f>
        <v>1.4142135623730951E-4</v>
      </c>
      <c r="H3" s="3">
        <v>26.737200000000001</v>
      </c>
      <c r="I3" s="4">
        <v>1E-4</v>
      </c>
      <c r="J3" s="3">
        <f t="shared" ref="J3:J31" si="2">H3-D3</f>
        <v>11.055200000000001</v>
      </c>
      <c r="K3" s="10">
        <f t="shared" ref="K3:K31" si="3">SQRT((E3^2)+(I3^2))</f>
        <v>1.4142135623730951E-4</v>
      </c>
      <c r="L3" s="3">
        <f t="shared" ref="L3:L31" si="4">H3-B3</f>
        <v>20.593700000000002</v>
      </c>
      <c r="M3" s="4">
        <f t="shared" ref="M3:M31" si="5">SQRT((I3^2)+(C3^2))</f>
        <v>1.4142135623730951E-4</v>
      </c>
      <c r="N3" s="3">
        <f t="shared" ref="N3:N31" si="6">F3/L3</f>
        <v>0.46317563138241297</v>
      </c>
      <c r="O3" s="4">
        <f t="shared" ref="O3:O31" si="7">N3*SQRT(((G3/F3)^2)+((M3/L3)^2))</f>
        <v>7.5680682011349414E-6</v>
      </c>
      <c r="P3" s="3">
        <f t="shared" ref="P3:P31" si="8">F3/1.2</f>
        <v>7.9487499999999995</v>
      </c>
      <c r="Q3" s="3"/>
      <c r="R3" s="3"/>
      <c r="S3" s="4"/>
    </row>
    <row r="4" spans="1:19" x14ac:dyDescent="0.25">
      <c r="A4" s="6" t="s">
        <v>7</v>
      </c>
      <c r="B4" s="5">
        <v>6.1284000000000001</v>
      </c>
      <c r="C4" s="4">
        <v>1E-4</v>
      </c>
      <c r="D4" s="3">
        <v>15.7326</v>
      </c>
      <c r="E4" s="4">
        <v>1E-4</v>
      </c>
      <c r="F4" s="3">
        <f t="shared" si="0"/>
        <v>9.6041999999999987</v>
      </c>
      <c r="G4" s="4">
        <f t="shared" si="1"/>
        <v>1.4142135623730951E-4</v>
      </c>
      <c r="H4" s="3">
        <v>26.771100000000001</v>
      </c>
      <c r="I4" s="4">
        <v>1E-4</v>
      </c>
      <c r="J4" s="3">
        <f t="shared" si="2"/>
        <v>11.038500000000001</v>
      </c>
      <c r="K4" s="10">
        <f t="shared" si="3"/>
        <v>1.4142135623730951E-4</v>
      </c>
      <c r="L4" s="3">
        <f t="shared" si="4"/>
        <v>20.642700000000001</v>
      </c>
      <c r="M4" s="4">
        <f t="shared" si="5"/>
        <v>1.4142135623730951E-4</v>
      </c>
      <c r="N4" s="3">
        <f t="shared" si="6"/>
        <v>0.46525890508509055</v>
      </c>
      <c r="O4" s="4">
        <f t="shared" si="7"/>
        <v>7.5561132302470104E-6</v>
      </c>
      <c r="P4" s="3">
        <f t="shared" si="8"/>
        <v>8.0034999999999989</v>
      </c>
      <c r="Q4" s="3"/>
      <c r="R4" s="3"/>
      <c r="S4" s="4"/>
    </row>
    <row r="5" spans="1:19" x14ac:dyDescent="0.25">
      <c r="A5" s="6" t="s">
        <v>9</v>
      </c>
      <c r="B5" s="5">
        <v>6.1298000000000004</v>
      </c>
      <c r="C5" s="4">
        <v>1E-4</v>
      </c>
      <c r="D5" s="3">
        <v>15.785500000000001</v>
      </c>
      <c r="E5" s="4">
        <v>1E-4</v>
      </c>
      <c r="F5" s="3">
        <f t="shared" si="0"/>
        <v>9.6556999999999995</v>
      </c>
      <c r="G5" s="4">
        <f t="shared" si="1"/>
        <v>1.4142135623730951E-4</v>
      </c>
      <c r="H5" s="3">
        <v>26.823399999999999</v>
      </c>
      <c r="I5" s="4">
        <v>1E-4</v>
      </c>
      <c r="J5" s="3">
        <f t="shared" si="2"/>
        <v>11.037899999999999</v>
      </c>
      <c r="K5" s="10">
        <f t="shared" si="3"/>
        <v>1.4142135623730951E-4</v>
      </c>
      <c r="L5" s="3">
        <f t="shared" si="4"/>
        <v>20.6936</v>
      </c>
      <c r="M5" s="4">
        <f t="shared" si="5"/>
        <v>1.4142135623730951E-4</v>
      </c>
      <c r="N5" s="3">
        <f t="shared" si="6"/>
        <v>0.46660320098967795</v>
      </c>
      <c r="O5" s="4">
        <f t="shared" si="7"/>
        <v>7.5414074941579113E-6</v>
      </c>
      <c r="P5" s="3">
        <f t="shared" si="8"/>
        <v>8.0464166666666674</v>
      </c>
      <c r="Q5" s="3"/>
      <c r="R5" s="3"/>
      <c r="S5" s="4"/>
    </row>
    <row r="6" spans="1:19" x14ac:dyDescent="0.25">
      <c r="A6" s="6" t="s">
        <v>10</v>
      </c>
      <c r="B6" s="5">
        <v>6.1559999999999997</v>
      </c>
      <c r="C6" s="4">
        <v>1E-4</v>
      </c>
      <c r="D6" s="3">
        <v>15.885300000000001</v>
      </c>
      <c r="E6" s="4">
        <v>1E-4</v>
      </c>
      <c r="F6" s="3">
        <f t="shared" si="0"/>
        <v>9.7293000000000021</v>
      </c>
      <c r="G6" s="4">
        <f t="shared" si="1"/>
        <v>1.4142135623730951E-4</v>
      </c>
      <c r="H6" s="3">
        <v>26.912400000000002</v>
      </c>
      <c r="I6" s="4">
        <v>1E-4</v>
      </c>
      <c r="J6" s="3">
        <f t="shared" si="2"/>
        <v>11.027100000000001</v>
      </c>
      <c r="K6" s="10">
        <f t="shared" si="3"/>
        <v>1.4142135623730951E-4</v>
      </c>
      <c r="L6" s="3">
        <f t="shared" si="4"/>
        <v>20.756400000000003</v>
      </c>
      <c r="M6" s="4">
        <f t="shared" si="5"/>
        <v>1.4142135623730951E-4</v>
      </c>
      <c r="N6" s="3">
        <f t="shared" si="6"/>
        <v>0.46873735329825983</v>
      </c>
      <c r="O6" s="4">
        <f t="shared" si="7"/>
        <v>7.5247503612180104E-6</v>
      </c>
      <c r="P6" s="3">
        <f t="shared" si="8"/>
        <v>8.1077500000000029</v>
      </c>
      <c r="Q6" s="3"/>
      <c r="R6" s="3"/>
      <c r="S6" s="4"/>
    </row>
    <row r="7" spans="1:19" x14ac:dyDescent="0.25">
      <c r="A7" s="6" t="s">
        <v>11</v>
      </c>
      <c r="B7" s="5">
        <v>6.1361999999999997</v>
      </c>
      <c r="C7" s="4">
        <v>1E-4</v>
      </c>
      <c r="D7" s="3">
        <v>15.867599999999999</v>
      </c>
      <c r="E7" s="4">
        <v>1E-4</v>
      </c>
      <c r="F7" s="3">
        <f t="shared" si="0"/>
        <v>9.7314000000000007</v>
      </c>
      <c r="G7" s="4">
        <f t="shared" si="1"/>
        <v>1.4142135623730951E-4</v>
      </c>
      <c r="H7" s="3">
        <v>26.9056</v>
      </c>
      <c r="I7" s="4">
        <v>1E-4</v>
      </c>
      <c r="J7" s="3">
        <f t="shared" si="2"/>
        <v>11.038</v>
      </c>
      <c r="K7" s="10">
        <f t="shared" si="3"/>
        <v>1.4142135623730951E-4</v>
      </c>
      <c r="L7" s="3">
        <f t="shared" si="4"/>
        <v>20.769400000000001</v>
      </c>
      <c r="M7" s="4">
        <f t="shared" si="5"/>
        <v>1.4142135623730951E-4</v>
      </c>
      <c r="N7" s="3">
        <f t="shared" si="6"/>
        <v>0.46854507111423538</v>
      </c>
      <c r="O7" s="4">
        <f t="shared" si="7"/>
        <v>7.5194848693373781E-6</v>
      </c>
      <c r="P7" s="3">
        <f t="shared" si="8"/>
        <v>8.1095000000000006</v>
      </c>
      <c r="Q7" s="3"/>
      <c r="R7" s="3"/>
      <c r="S7" s="4"/>
    </row>
    <row r="8" spans="1:19" x14ac:dyDescent="0.25">
      <c r="A8" s="6" t="s">
        <v>12</v>
      </c>
      <c r="B8" s="5">
        <v>6.1470000000000002</v>
      </c>
      <c r="C8" s="4">
        <v>1E-4</v>
      </c>
      <c r="D8" s="3">
        <v>15.898899999999999</v>
      </c>
      <c r="E8" s="4">
        <v>1E-4</v>
      </c>
      <c r="F8" s="3">
        <f t="shared" si="0"/>
        <v>9.7518999999999991</v>
      </c>
      <c r="G8" s="4">
        <f t="shared" si="1"/>
        <v>1.4142135623730951E-4</v>
      </c>
      <c r="H8" s="3">
        <v>26.930299999999999</v>
      </c>
      <c r="I8" s="4">
        <v>1E-4</v>
      </c>
      <c r="J8" s="3">
        <f t="shared" si="2"/>
        <v>11.0314</v>
      </c>
      <c r="K8" s="10">
        <f t="shared" si="3"/>
        <v>1.4142135623730951E-4</v>
      </c>
      <c r="L8" s="3">
        <f t="shared" si="4"/>
        <v>20.783299999999997</v>
      </c>
      <c r="M8" s="4">
        <f t="shared" si="5"/>
        <v>1.4142135623730951E-4</v>
      </c>
      <c r="N8" s="3">
        <f t="shared" si="6"/>
        <v>0.46921807412682298</v>
      </c>
      <c r="O8" s="4">
        <f t="shared" si="7"/>
        <v>7.516399930793631E-6</v>
      </c>
      <c r="P8" s="3">
        <f t="shared" si="8"/>
        <v>8.1265833333333326</v>
      </c>
      <c r="Q8" s="3"/>
      <c r="R8" s="3"/>
      <c r="S8" s="4"/>
    </row>
    <row r="9" spans="1:19" x14ac:dyDescent="0.25">
      <c r="A9" s="6" t="s">
        <v>13</v>
      </c>
      <c r="B9" s="5">
        <v>6.1269</v>
      </c>
      <c r="C9" s="4">
        <v>1E-4</v>
      </c>
      <c r="D9" s="3">
        <v>15.946899999999999</v>
      </c>
      <c r="E9" s="4">
        <v>1E-4</v>
      </c>
      <c r="F9" s="3">
        <f t="shared" si="0"/>
        <v>9.82</v>
      </c>
      <c r="G9" s="4">
        <f t="shared" si="1"/>
        <v>1.4142135623730951E-4</v>
      </c>
      <c r="H9" s="3">
        <v>26.990200000000002</v>
      </c>
      <c r="I9" s="4">
        <v>1E-4</v>
      </c>
      <c r="J9" s="3">
        <f t="shared" si="2"/>
        <v>11.043300000000002</v>
      </c>
      <c r="K9" s="10">
        <f t="shared" si="3"/>
        <v>1.4142135623730951E-4</v>
      </c>
      <c r="L9" s="3">
        <f t="shared" si="4"/>
        <v>20.863300000000002</v>
      </c>
      <c r="M9" s="4">
        <f t="shared" si="5"/>
        <v>1.4142135623730951E-4</v>
      </c>
      <c r="N9" s="3">
        <f t="shared" si="6"/>
        <v>0.47068296961650358</v>
      </c>
      <c r="O9" s="4">
        <f t="shared" si="7"/>
        <v>7.4918017798807243E-6</v>
      </c>
      <c r="P9" s="3">
        <f t="shared" si="8"/>
        <v>8.1833333333333336</v>
      </c>
      <c r="Q9" s="3"/>
      <c r="R9" s="3"/>
      <c r="S9" s="4"/>
    </row>
    <row r="10" spans="1:19" x14ac:dyDescent="0.25">
      <c r="A10" s="6" t="s">
        <v>14</v>
      </c>
      <c r="B10" s="5">
        <v>6.1359000000000004</v>
      </c>
      <c r="C10" s="4">
        <v>1E-4</v>
      </c>
      <c r="D10" s="3">
        <v>15.946199999999999</v>
      </c>
      <c r="E10" s="4">
        <v>1E-4</v>
      </c>
      <c r="F10" s="3">
        <f t="shared" si="0"/>
        <v>9.810299999999998</v>
      </c>
      <c r="G10" s="4">
        <f t="shared" si="1"/>
        <v>1.4142135623730951E-4</v>
      </c>
      <c r="H10" s="3">
        <v>26.982199999999999</v>
      </c>
      <c r="I10" s="4">
        <v>1E-4</v>
      </c>
      <c r="J10" s="3">
        <f t="shared" si="2"/>
        <v>11.036</v>
      </c>
      <c r="K10" s="10">
        <f t="shared" si="3"/>
        <v>1.4142135623730951E-4</v>
      </c>
      <c r="L10" s="3">
        <f t="shared" si="4"/>
        <v>20.846299999999999</v>
      </c>
      <c r="M10" s="4">
        <f t="shared" si="5"/>
        <v>1.4142135623730951E-4</v>
      </c>
      <c r="N10" s="3">
        <f t="shared" si="6"/>
        <v>0.47060149762787634</v>
      </c>
      <c r="O10" s="4">
        <f t="shared" si="7"/>
        <v>7.4976759248085714E-6</v>
      </c>
      <c r="P10" s="3">
        <f t="shared" si="8"/>
        <v>8.1752499999999984</v>
      </c>
      <c r="Q10" s="3"/>
      <c r="R10" s="3"/>
      <c r="S10" s="4"/>
    </row>
    <row r="11" spans="1:19" x14ac:dyDescent="0.25">
      <c r="A11" s="6" t="s">
        <v>15</v>
      </c>
      <c r="B11" s="5">
        <v>6.1646000000000001</v>
      </c>
      <c r="C11" s="4">
        <v>1E-4</v>
      </c>
      <c r="D11" s="3">
        <v>15.9811</v>
      </c>
      <c r="E11" s="4">
        <v>1E-4</v>
      </c>
      <c r="F11" s="3">
        <f t="shared" si="0"/>
        <v>9.8164999999999996</v>
      </c>
      <c r="G11" s="4">
        <f t="shared" si="1"/>
        <v>1.4142135623730951E-4</v>
      </c>
      <c r="H11" s="3">
        <v>27.012899999999998</v>
      </c>
      <c r="I11" s="4">
        <v>1E-4</v>
      </c>
      <c r="J11" s="3">
        <f t="shared" si="2"/>
        <v>11.031799999999999</v>
      </c>
      <c r="K11" s="10">
        <f t="shared" si="3"/>
        <v>1.4142135623730951E-4</v>
      </c>
      <c r="L11" s="3">
        <f t="shared" si="4"/>
        <v>20.848299999999998</v>
      </c>
      <c r="M11" s="4">
        <f t="shared" si="5"/>
        <v>1.4142135623730951E-4</v>
      </c>
      <c r="N11" s="3">
        <f t="shared" si="6"/>
        <v>0.47085373867413649</v>
      </c>
      <c r="O11" s="4">
        <f t="shared" si="7"/>
        <v>7.4976853969564368E-6</v>
      </c>
      <c r="P11" s="3">
        <f t="shared" si="8"/>
        <v>8.180416666666666</v>
      </c>
      <c r="Q11" s="3"/>
      <c r="R11" s="3"/>
      <c r="S11" s="4"/>
    </row>
    <row r="12" spans="1:19" x14ac:dyDescent="0.25">
      <c r="A12" s="6" t="s">
        <v>16</v>
      </c>
      <c r="B12" s="5">
        <v>6.1273</v>
      </c>
      <c r="C12" s="4">
        <v>1E-4</v>
      </c>
      <c r="D12" s="3">
        <v>15.9771</v>
      </c>
      <c r="E12" s="4">
        <v>1E-4</v>
      </c>
      <c r="F12" s="3">
        <f t="shared" si="0"/>
        <v>9.8498000000000001</v>
      </c>
      <c r="G12" s="4">
        <f t="shared" si="1"/>
        <v>1.4142135623730951E-4</v>
      </c>
      <c r="H12" s="3">
        <v>27.0076</v>
      </c>
      <c r="I12" s="4">
        <v>1E-4</v>
      </c>
      <c r="J12" s="3">
        <f t="shared" si="2"/>
        <v>11.0305</v>
      </c>
      <c r="K12" s="10">
        <f t="shared" si="3"/>
        <v>1.4142135623730951E-4</v>
      </c>
      <c r="L12" s="3">
        <f t="shared" si="4"/>
        <v>20.880299999999998</v>
      </c>
      <c r="M12" s="4">
        <f t="shared" si="5"/>
        <v>1.4142135623730951E-4</v>
      </c>
      <c r="N12" s="3">
        <f t="shared" si="6"/>
        <v>0.47172693878919369</v>
      </c>
      <c r="O12" s="4">
        <f t="shared" si="7"/>
        <v>7.4887161568683694E-6</v>
      </c>
      <c r="P12" s="3">
        <f t="shared" si="8"/>
        <v>8.2081666666666671</v>
      </c>
      <c r="Q12" s="3"/>
      <c r="R12" s="3"/>
      <c r="S12" s="4"/>
    </row>
    <row r="13" spans="1:19" x14ac:dyDescent="0.25">
      <c r="A13" s="6" t="s">
        <v>17</v>
      </c>
      <c r="B13" s="5">
        <v>6.1402999999999999</v>
      </c>
      <c r="C13" s="4">
        <v>1E-4</v>
      </c>
      <c r="D13" s="3">
        <v>16.042000000000002</v>
      </c>
      <c r="E13" s="4">
        <v>1E-4</v>
      </c>
      <c r="F13" s="3">
        <f t="shared" si="0"/>
        <v>9.9017000000000017</v>
      </c>
      <c r="G13" s="4">
        <f t="shared" si="1"/>
        <v>1.4142135623730951E-4</v>
      </c>
      <c r="H13" s="3">
        <v>27.078700000000001</v>
      </c>
      <c r="I13" s="4">
        <v>1E-4</v>
      </c>
      <c r="J13" s="3">
        <f t="shared" si="2"/>
        <v>11.0367</v>
      </c>
      <c r="K13" s="10">
        <f t="shared" si="3"/>
        <v>1.4142135623730951E-4</v>
      </c>
      <c r="L13" s="3">
        <f t="shared" si="4"/>
        <v>20.938400000000001</v>
      </c>
      <c r="M13" s="4">
        <f t="shared" si="5"/>
        <v>1.4142135623730951E-4</v>
      </c>
      <c r="N13" s="3">
        <f t="shared" si="6"/>
        <v>0.47289668742597341</v>
      </c>
      <c r="O13" s="4">
        <f t="shared" si="7"/>
        <v>7.4713105814725395E-6</v>
      </c>
      <c r="P13" s="3">
        <f t="shared" si="8"/>
        <v>8.2514166666666693</v>
      </c>
      <c r="Q13" s="3"/>
      <c r="R13" s="3"/>
      <c r="S13" s="4"/>
    </row>
    <row r="14" spans="1:19" x14ac:dyDescent="0.25">
      <c r="A14" s="6" t="s">
        <v>18</v>
      </c>
      <c r="B14" s="5">
        <v>6.1410999999999998</v>
      </c>
      <c r="C14" s="4">
        <v>1E-4</v>
      </c>
      <c r="D14" s="3">
        <v>15.9937</v>
      </c>
      <c r="E14" s="4">
        <v>1E-4</v>
      </c>
      <c r="F14" s="3">
        <f t="shared" si="0"/>
        <v>9.8526000000000007</v>
      </c>
      <c r="G14" s="4">
        <f t="shared" si="1"/>
        <v>1.4142135623730951E-4</v>
      </c>
      <c r="H14" s="3">
        <v>27.0245</v>
      </c>
      <c r="I14" s="4">
        <v>1E-4</v>
      </c>
      <c r="J14" s="3">
        <f t="shared" si="2"/>
        <v>11.030799999999999</v>
      </c>
      <c r="K14" s="10">
        <f t="shared" si="3"/>
        <v>1.4142135623730951E-4</v>
      </c>
      <c r="L14" s="3">
        <f t="shared" si="4"/>
        <v>20.883400000000002</v>
      </c>
      <c r="M14" s="4">
        <f t="shared" si="5"/>
        <v>1.4142135623730951E-4</v>
      </c>
      <c r="N14" s="3">
        <f t="shared" si="6"/>
        <v>0.47179099188829404</v>
      </c>
      <c r="O14" s="4">
        <f t="shared" si="7"/>
        <v>7.4877895789550794E-6</v>
      </c>
      <c r="P14" s="3">
        <f t="shared" si="8"/>
        <v>8.2105000000000015</v>
      </c>
      <c r="Q14" s="3"/>
      <c r="R14" s="3"/>
      <c r="S14" s="4"/>
    </row>
    <row r="15" spans="1:19" x14ac:dyDescent="0.25">
      <c r="A15" s="6" t="s">
        <v>19</v>
      </c>
      <c r="B15" s="5">
        <v>6.1325000000000003</v>
      </c>
      <c r="C15" s="4">
        <v>1E-4</v>
      </c>
      <c r="D15" s="3">
        <v>16.084900000000001</v>
      </c>
      <c r="E15" s="4">
        <v>1E-4</v>
      </c>
      <c r="F15" s="3">
        <f t="shared" si="0"/>
        <v>9.9524000000000008</v>
      </c>
      <c r="G15" s="4">
        <f t="shared" si="1"/>
        <v>1.4142135623730951E-4</v>
      </c>
      <c r="H15" s="3">
        <v>27.113399999999999</v>
      </c>
      <c r="I15" s="4">
        <v>1E-4</v>
      </c>
      <c r="J15" s="3">
        <f t="shared" si="2"/>
        <v>11.028499999999998</v>
      </c>
      <c r="K15" s="10">
        <f t="shared" si="3"/>
        <v>1.4142135623730951E-4</v>
      </c>
      <c r="L15" s="3">
        <f t="shared" si="4"/>
        <v>20.980899999999998</v>
      </c>
      <c r="M15" s="4">
        <f t="shared" si="5"/>
        <v>1.4142135623730951E-4</v>
      </c>
      <c r="N15" s="3">
        <f t="shared" si="6"/>
        <v>0.47435524691505138</v>
      </c>
      <c r="O15" s="4">
        <f t="shared" si="7"/>
        <v>7.4603845684030281E-6</v>
      </c>
      <c r="P15" s="3">
        <f t="shared" si="8"/>
        <v>8.2936666666666685</v>
      </c>
      <c r="Q15" s="3"/>
      <c r="R15" s="3"/>
      <c r="S15" s="4"/>
    </row>
    <row r="16" spans="1:19" x14ac:dyDescent="0.25">
      <c r="A16" s="6" t="s">
        <v>20</v>
      </c>
      <c r="B16" s="5">
        <v>6.1539999999999999</v>
      </c>
      <c r="C16" s="4">
        <v>1E-4</v>
      </c>
      <c r="D16" s="3">
        <v>16.0778</v>
      </c>
      <c r="E16" s="4">
        <v>1E-4</v>
      </c>
      <c r="F16" s="3">
        <f t="shared" si="0"/>
        <v>9.9238</v>
      </c>
      <c r="G16" s="4">
        <f t="shared" si="1"/>
        <v>1.4142135623730951E-4</v>
      </c>
      <c r="H16" s="3">
        <v>27.105399999999999</v>
      </c>
      <c r="I16" s="4">
        <v>1E-4</v>
      </c>
      <c r="J16" s="3">
        <f t="shared" si="2"/>
        <v>11.0276</v>
      </c>
      <c r="K16" s="10">
        <f t="shared" si="3"/>
        <v>1.4142135623730951E-4</v>
      </c>
      <c r="L16" s="3">
        <f t="shared" si="4"/>
        <v>20.9514</v>
      </c>
      <c r="M16" s="4">
        <f t="shared" si="5"/>
        <v>1.4142135623730951E-4</v>
      </c>
      <c r="N16" s="3">
        <f t="shared" si="6"/>
        <v>0.47365808490124767</v>
      </c>
      <c r="O16" s="4">
        <f t="shared" si="7"/>
        <v>7.4688733238912825E-6</v>
      </c>
      <c r="P16" s="3">
        <f t="shared" si="8"/>
        <v>8.2698333333333345</v>
      </c>
      <c r="Q16" s="3"/>
      <c r="R16" s="3"/>
      <c r="S16" s="4"/>
    </row>
    <row r="17" spans="1:19" x14ac:dyDescent="0.25">
      <c r="A17" s="6" t="s">
        <v>21</v>
      </c>
      <c r="B17" s="5">
        <v>6.1356000000000002</v>
      </c>
      <c r="C17" s="4">
        <v>1E-4</v>
      </c>
      <c r="D17" s="3">
        <v>16.081700000000001</v>
      </c>
      <c r="E17" s="4">
        <v>1E-4</v>
      </c>
      <c r="F17" s="3">
        <f t="shared" si="0"/>
        <v>9.9461000000000013</v>
      </c>
      <c r="G17" s="4">
        <f t="shared" si="1"/>
        <v>1.4142135623730951E-4</v>
      </c>
      <c r="H17" s="3">
        <v>27.121099999999998</v>
      </c>
      <c r="I17" s="4">
        <v>1E-4</v>
      </c>
      <c r="J17" s="3">
        <f t="shared" si="2"/>
        <v>11.039399999999997</v>
      </c>
      <c r="K17" s="10">
        <f t="shared" si="3"/>
        <v>1.4142135623730951E-4</v>
      </c>
      <c r="L17" s="3">
        <f t="shared" si="4"/>
        <v>20.985499999999998</v>
      </c>
      <c r="M17" s="4">
        <f t="shared" si="5"/>
        <v>1.4142135623730951E-4</v>
      </c>
      <c r="N17" s="3">
        <f t="shared" si="6"/>
        <v>0.47395106144718985</v>
      </c>
      <c r="O17" s="4">
        <f t="shared" si="7"/>
        <v>7.4575822925571352E-6</v>
      </c>
      <c r="P17" s="3">
        <f t="shared" si="8"/>
        <v>8.2884166666666683</v>
      </c>
      <c r="Q17" s="3"/>
      <c r="R17" s="3"/>
      <c r="S17" s="4"/>
    </row>
    <row r="18" spans="1:19" x14ac:dyDescent="0.25">
      <c r="A18" s="6" t="s">
        <v>22</v>
      </c>
      <c r="B18" s="5">
        <v>6.1409000000000002</v>
      </c>
      <c r="C18" s="4">
        <v>1E-4</v>
      </c>
      <c r="D18" s="3">
        <v>16.105899999999998</v>
      </c>
      <c r="E18" s="4">
        <v>1E-4</v>
      </c>
      <c r="F18" s="3">
        <f t="shared" si="0"/>
        <v>9.9649999999999981</v>
      </c>
      <c r="G18" s="4">
        <f t="shared" si="1"/>
        <v>1.4142135623730951E-4</v>
      </c>
      <c r="H18" s="3">
        <v>27.1374</v>
      </c>
      <c r="I18" s="4">
        <v>1E-4</v>
      </c>
      <c r="J18" s="3">
        <f t="shared" si="2"/>
        <v>11.031500000000001</v>
      </c>
      <c r="K18" s="10">
        <f t="shared" si="3"/>
        <v>1.4142135623730951E-4</v>
      </c>
      <c r="L18" s="3">
        <f t="shared" si="4"/>
        <v>20.996499999999997</v>
      </c>
      <c r="M18" s="4">
        <f t="shared" si="5"/>
        <v>1.4142135623730951E-4</v>
      </c>
      <c r="N18" s="3">
        <f t="shared" si="6"/>
        <v>0.47460291000881094</v>
      </c>
      <c r="O18" s="4">
        <f t="shared" si="7"/>
        <v>7.4555567257067074E-6</v>
      </c>
      <c r="P18" s="3">
        <f t="shared" si="8"/>
        <v>8.3041666666666654</v>
      </c>
      <c r="Q18" s="3"/>
      <c r="R18" s="3"/>
      <c r="S18" s="4"/>
    </row>
    <row r="19" spans="1:19" x14ac:dyDescent="0.25">
      <c r="A19" s="6" t="s">
        <v>23</v>
      </c>
      <c r="B19" s="5">
        <v>6.1429</v>
      </c>
      <c r="C19" s="4">
        <v>1E-4</v>
      </c>
      <c r="D19" s="3">
        <v>16.106200000000001</v>
      </c>
      <c r="E19" s="4">
        <v>1E-4</v>
      </c>
      <c r="F19" s="3">
        <f t="shared" si="0"/>
        <v>9.9633000000000003</v>
      </c>
      <c r="G19" s="4">
        <f t="shared" si="1"/>
        <v>1.4142135623730951E-4</v>
      </c>
      <c r="H19" s="3">
        <v>27.1297</v>
      </c>
      <c r="I19" s="4">
        <v>1E-4</v>
      </c>
      <c r="J19" s="3">
        <f t="shared" si="2"/>
        <v>11.023499999999999</v>
      </c>
      <c r="K19" s="10">
        <f t="shared" si="3"/>
        <v>1.4142135623730951E-4</v>
      </c>
      <c r="L19" s="3">
        <f t="shared" si="4"/>
        <v>20.986799999999999</v>
      </c>
      <c r="M19" s="4">
        <f t="shared" si="5"/>
        <v>1.4142135623730951E-4</v>
      </c>
      <c r="N19" s="3">
        <f t="shared" si="6"/>
        <v>0.47474126593859001</v>
      </c>
      <c r="O19" s="4">
        <f t="shared" si="7"/>
        <v>7.4594024431901027E-6</v>
      </c>
      <c r="P19" s="3">
        <f t="shared" si="8"/>
        <v>8.3027500000000014</v>
      </c>
      <c r="Q19" s="3"/>
      <c r="R19" s="3"/>
      <c r="S19" s="4"/>
    </row>
    <row r="20" spans="1:19" x14ac:dyDescent="0.25">
      <c r="A20" s="6" t="s">
        <v>24</v>
      </c>
      <c r="B20" s="5">
        <v>6.2319000000000004</v>
      </c>
      <c r="C20" s="4">
        <v>1E-4</v>
      </c>
      <c r="D20" s="3">
        <v>16.2377</v>
      </c>
      <c r="E20" s="4">
        <v>1E-4</v>
      </c>
      <c r="F20" s="3">
        <f t="shared" si="0"/>
        <v>10.005800000000001</v>
      </c>
      <c r="G20" s="4">
        <f t="shared" si="1"/>
        <v>1.4142135623730951E-4</v>
      </c>
      <c r="H20" s="3">
        <v>27.2698</v>
      </c>
      <c r="I20" s="4">
        <v>1E-4</v>
      </c>
      <c r="J20" s="3">
        <f t="shared" si="2"/>
        <v>11.0321</v>
      </c>
      <c r="K20" s="10">
        <f t="shared" si="3"/>
        <v>1.4142135623730951E-4</v>
      </c>
      <c r="L20" s="3">
        <f t="shared" si="4"/>
        <v>21.0379</v>
      </c>
      <c r="M20" s="4">
        <f t="shared" si="5"/>
        <v>1.4142135623730951E-4</v>
      </c>
      <c r="N20" s="3">
        <f t="shared" si="6"/>
        <v>0.47560830691276224</v>
      </c>
      <c r="O20" s="4">
        <f t="shared" si="7"/>
        <v>7.4437854120879599E-6</v>
      </c>
      <c r="P20" s="3">
        <f t="shared" si="8"/>
        <v>8.3381666666666678</v>
      </c>
      <c r="Q20" s="3"/>
      <c r="R20" s="3"/>
      <c r="S20" s="4"/>
    </row>
    <row r="21" spans="1:19" x14ac:dyDescent="0.25">
      <c r="A21" s="6" t="s">
        <v>25</v>
      </c>
      <c r="B21" s="5">
        <v>6.1647999999999996</v>
      </c>
      <c r="C21" s="4">
        <v>1E-4</v>
      </c>
      <c r="D21" s="3">
        <v>16.165099999999999</v>
      </c>
      <c r="E21" s="4">
        <v>1E-4</v>
      </c>
      <c r="F21" s="3">
        <f t="shared" si="0"/>
        <v>10.000299999999999</v>
      </c>
      <c r="G21" s="4">
        <f t="shared" si="1"/>
        <v>1.4142135623730951E-4</v>
      </c>
      <c r="H21" s="3">
        <v>27.1952</v>
      </c>
      <c r="I21" s="4">
        <v>1E-4</v>
      </c>
      <c r="J21" s="3">
        <f t="shared" si="2"/>
        <v>11.030100000000001</v>
      </c>
      <c r="K21" s="10">
        <f t="shared" si="3"/>
        <v>1.4142135623730951E-4</v>
      </c>
      <c r="L21" s="3">
        <f t="shared" si="4"/>
        <v>21.0304</v>
      </c>
      <c r="M21" s="4">
        <f t="shared" si="5"/>
        <v>1.4142135623730951E-4</v>
      </c>
      <c r="N21" s="3">
        <f t="shared" si="6"/>
        <v>0.47551639531345097</v>
      </c>
      <c r="O21" s="4">
        <f t="shared" si="7"/>
        <v>7.4461746206578462E-6</v>
      </c>
      <c r="P21" s="3">
        <f t="shared" si="8"/>
        <v>8.3335833333333333</v>
      </c>
      <c r="Q21" s="3"/>
      <c r="R21" s="3"/>
      <c r="S21" s="4"/>
    </row>
    <row r="22" spans="1:19" x14ac:dyDescent="0.25">
      <c r="A22" s="6" t="s">
        <v>26</v>
      </c>
      <c r="B22" s="5">
        <v>6.1338999999999997</v>
      </c>
      <c r="C22" s="4">
        <v>1E-4</v>
      </c>
      <c r="D22" s="3">
        <v>16.121200000000002</v>
      </c>
      <c r="E22" s="4">
        <v>1E-4</v>
      </c>
      <c r="F22" s="3">
        <f t="shared" si="0"/>
        <v>9.9873000000000012</v>
      </c>
      <c r="G22" s="4">
        <f t="shared" si="1"/>
        <v>1.4142135623730951E-4</v>
      </c>
      <c r="H22" s="3">
        <v>27.140899999999998</v>
      </c>
      <c r="I22" s="4">
        <v>1E-4</v>
      </c>
      <c r="J22" s="3">
        <f t="shared" si="2"/>
        <v>11.019699999999997</v>
      </c>
      <c r="K22" s="10">
        <f t="shared" si="3"/>
        <v>1.4142135623730951E-4</v>
      </c>
      <c r="L22" s="3">
        <f t="shared" si="4"/>
        <v>21.006999999999998</v>
      </c>
      <c r="M22" s="4">
        <f t="shared" si="5"/>
        <v>1.4142135623730951E-4</v>
      </c>
      <c r="N22" s="3">
        <f t="shared" si="6"/>
        <v>0.47542723853953456</v>
      </c>
      <c r="O22" s="4">
        <f t="shared" si="7"/>
        <v>7.4542112877865299E-6</v>
      </c>
      <c r="P22" s="3">
        <f t="shared" si="8"/>
        <v>8.322750000000001</v>
      </c>
      <c r="Q22" s="3"/>
      <c r="R22" s="3"/>
      <c r="S22" s="4"/>
    </row>
    <row r="23" spans="1:19" x14ac:dyDescent="0.25">
      <c r="A23" s="6" t="s">
        <v>27</v>
      </c>
      <c r="B23" s="5">
        <v>6.1334</v>
      </c>
      <c r="C23" s="4">
        <v>1E-4</v>
      </c>
      <c r="D23" s="3">
        <v>16.1952</v>
      </c>
      <c r="E23" s="4">
        <v>1E-4</v>
      </c>
      <c r="F23" s="3">
        <f t="shared" si="0"/>
        <v>10.0618</v>
      </c>
      <c r="G23" s="4">
        <f t="shared" si="1"/>
        <v>1.4142135623730951E-4</v>
      </c>
      <c r="H23" s="3">
        <v>27.214700000000001</v>
      </c>
      <c r="I23" s="4">
        <v>1E-4</v>
      </c>
      <c r="J23" s="3">
        <f t="shared" si="2"/>
        <v>11.019500000000001</v>
      </c>
      <c r="K23" s="10">
        <f t="shared" si="3"/>
        <v>1.4142135623730951E-4</v>
      </c>
      <c r="L23" s="3">
        <f t="shared" si="4"/>
        <v>21.081299999999999</v>
      </c>
      <c r="M23" s="4">
        <f t="shared" si="5"/>
        <v>1.4142135623730951E-4</v>
      </c>
      <c r="N23" s="3">
        <f t="shared" si="6"/>
        <v>0.47728555639358106</v>
      </c>
      <c r="O23" s="4">
        <f t="shared" si="7"/>
        <v>7.4333004905372183E-6</v>
      </c>
      <c r="P23" s="3">
        <f t="shared" si="8"/>
        <v>8.3848333333333329</v>
      </c>
      <c r="Q23" s="3"/>
      <c r="R23" s="3"/>
      <c r="S23" s="4"/>
    </row>
    <row r="24" spans="1:19" x14ac:dyDescent="0.25">
      <c r="A24" s="6" t="s">
        <v>28</v>
      </c>
      <c r="B24" s="5">
        <v>6.1669</v>
      </c>
      <c r="C24" s="4">
        <v>1E-4</v>
      </c>
      <c r="D24" s="3">
        <v>16.196300000000001</v>
      </c>
      <c r="E24" s="4">
        <v>1E-4</v>
      </c>
      <c r="F24" s="3">
        <f t="shared" si="0"/>
        <v>10.029400000000001</v>
      </c>
      <c r="G24" s="4">
        <f t="shared" si="1"/>
        <v>1.4142135623730951E-4</v>
      </c>
      <c r="H24" s="3">
        <v>27.223400000000002</v>
      </c>
      <c r="I24" s="4">
        <v>1E-4</v>
      </c>
      <c r="J24" s="3">
        <f t="shared" si="2"/>
        <v>11.027100000000001</v>
      </c>
      <c r="K24" s="10">
        <f t="shared" si="3"/>
        <v>1.4142135623730951E-4</v>
      </c>
      <c r="L24" s="3">
        <f t="shared" si="4"/>
        <v>21.0565</v>
      </c>
      <c r="M24" s="4">
        <f t="shared" si="5"/>
        <v>1.4142135623730951E-4</v>
      </c>
      <c r="N24" s="3">
        <f t="shared" si="6"/>
        <v>0.47630897822525115</v>
      </c>
      <c r="O24" s="4">
        <f t="shared" si="7"/>
        <v>7.4392324593319132E-6</v>
      </c>
      <c r="P24" s="3">
        <f t="shared" si="8"/>
        <v>8.3578333333333337</v>
      </c>
      <c r="Q24" s="3"/>
      <c r="R24" s="3"/>
      <c r="S24" s="4"/>
    </row>
    <row r="25" spans="1:19" x14ac:dyDescent="0.25">
      <c r="A25" s="6" t="s">
        <v>29</v>
      </c>
      <c r="B25" s="5">
        <v>6.1459000000000001</v>
      </c>
      <c r="C25" s="4">
        <v>1E-4</v>
      </c>
      <c r="D25" s="3">
        <v>16.172599999999999</v>
      </c>
      <c r="E25" s="4">
        <v>1E-4</v>
      </c>
      <c r="F25" s="3">
        <f t="shared" si="0"/>
        <v>10.026699999999998</v>
      </c>
      <c r="G25" s="4">
        <f t="shared" si="1"/>
        <v>1.4142135623730951E-4</v>
      </c>
      <c r="H25" s="3">
        <v>27.194800000000001</v>
      </c>
      <c r="I25" s="4">
        <v>1E-4</v>
      </c>
      <c r="J25" s="3">
        <f t="shared" si="2"/>
        <v>11.022200000000002</v>
      </c>
      <c r="K25" s="10">
        <f t="shared" si="3"/>
        <v>1.4142135623730951E-4</v>
      </c>
      <c r="L25" s="3">
        <f t="shared" si="4"/>
        <v>21.0489</v>
      </c>
      <c r="M25" s="4">
        <f t="shared" si="5"/>
        <v>1.4142135623730951E-4</v>
      </c>
      <c r="N25" s="3">
        <f t="shared" si="6"/>
        <v>0.47635268351315263</v>
      </c>
      <c r="O25" s="4">
        <f t="shared" si="7"/>
        <v>7.4420447756450084E-6</v>
      </c>
      <c r="P25" s="3">
        <f t="shared" si="8"/>
        <v>8.3555833333333318</v>
      </c>
      <c r="Q25" s="3"/>
      <c r="R25" s="3"/>
      <c r="S25" s="4"/>
    </row>
    <row r="26" spans="1:19" x14ac:dyDescent="0.25">
      <c r="A26" s="6" t="s">
        <v>30</v>
      </c>
      <c r="B26" s="5">
        <v>6.1458000000000004</v>
      </c>
      <c r="C26" s="4">
        <v>1E-4</v>
      </c>
      <c r="D26" s="3">
        <v>16.215199999999999</v>
      </c>
      <c r="E26" s="4">
        <v>1E-4</v>
      </c>
      <c r="F26" s="3">
        <f t="shared" si="0"/>
        <v>10.069399999999998</v>
      </c>
      <c r="G26" s="4">
        <f t="shared" si="1"/>
        <v>1.4142135623730951E-4</v>
      </c>
      <c r="H26" s="3">
        <v>27.239100000000001</v>
      </c>
      <c r="I26" s="4">
        <v>1E-4</v>
      </c>
      <c r="J26" s="3">
        <f t="shared" si="2"/>
        <v>11.023900000000001</v>
      </c>
      <c r="K26" s="10">
        <f t="shared" si="3"/>
        <v>1.4142135623730951E-4</v>
      </c>
      <c r="L26" s="3">
        <f t="shared" si="4"/>
        <v>21.093299999999999</v>
      </c>
      <c r="M26" s="4">
        <f t="shared" si="5"/>
        <v>1.4142135623730951E-4</v>
      </c>
      <c r="N26" s="3">
        <f t="shared" si="6"/>
        <v>0.47737433213390029</v>
      </c>
      <c r="O26" s="4">
        <f t="shared" si="7"/>
        <v>7.4293280746381116E-6</v>
      </c>
      <c r="P26" s="3">
        <f t="shared" si="8"/>
        <v>8.3911666666666651</v>
      </c>
      <c r="Q26" s="3"/>
      <c r="R26" s="3"/>
      <c r="S26" s="4"/>
    </row>
    <row r="27" spans="1:19" x14ac:dyDescent="0.25">
      <c r="A27" s="6" t="s">
        <v>31</v>
      </c>
      <c r="B27" s="5">
        <v>6.1355000000000004</v>
      </c>
      <c r="C27" s="4">
        <v>1E-4</v>
      </c>
      <c r="D27" s="3">
        <v>16.215599999999998</v>
      </c>
      <c r="E27" s="4">
        <v>1E-4</v>
      </c>
      <c r="F27" s="3">
        <f t="shared" si="0"/>
        <v>10.080099999999998</v>
      </c>
      <c r="G27" s="4">
        <f t="shared" si="1"/>
        <v>1.4142135623730951E-4</v>
      </c>
      <c r="H27" s="3">
        <v>27.248200000000001</v>
      </c>
      <c r="I27" s="4">
        <v>1E-4</v>
      </c>
      <c r="J27" s="3">
        <f t="shared" si="2"/>
        <v>11.032600000000002</v>
      </c>
      <c r="K27" s="10">
        <f t="shared" si="3"/>
        <v>1.4142135623730951E-4</v>
      </c>
      <c r="L27" s="3">
        <f t="shared" si="4"/>
        <v>21.1127</v>
      </c>
      <c r="M27" s="4">
        <f t="shared" si="5"/>
        <v>1.4142135623730951E-4</v>
      </c>
      <c r="N27" s="3">
        <f t="shared" si="6"/>
        <v>0.47744248722332994</v>
      </c>
      <c r="O27" s="4">
        <f t="shared" si="7"/>
        <v>7.4226981135418965E-6</v>
      </c>
      <c r="P27" s="3">
        <f t="shared" si="8"/>
        <v>8.4000833333333329</v>
      </c>
      <c r="Q27" s="3"/>
      <c r="R27" s="3"/>
      <c r="S27" s="4"/>
    </row>
    <row r="28" spans="1:19" x14ac:dyDescent="0.25">
      <c r="A28" s="6" t="s">
        <v>32</v>
      </c>
      <c r="B28" s="5">
        <v>6.1288999999999998</v>
      </c>
      <c r="C28" s="4">
        <v>1E-4</v>
      </c>
      <c r="D28" s="3">
        <v>16.183900000000001</v>
      </c>
      <c r="E28" s="4">
        <v>1E-4</v>
      </c>
      <c r="F28" s="3">
        <f t="shared" si="0"/>
        <v>10.055000000000001</v>
      </c>
      <c r="G28" s="4">
        <f t="shared" si="1"/>
        <v>1.4142135623730951E-4</v>
      </c>
      <c r="H28" s="3">
        <v>27.207999999999998</v>
      </c>
      <c r="I28" s="4">
        <v>1E-4</v>
      </c>
      <c r="J28" s="3">
        <f t="shared" si="2"/>
        <v>11.024099999999997</v>
      </c>
      <c r="K28" s="10">
        <f t="shared" si="3"/>
        <v>1.4142135623730951E-4</v>
      </c>
      <c r="L28" s="3">
        <f t="shared" si="4"/>
        <v>21.079099999999997</v>
      </c>
      <c r="M28" s="4">
        <f t="shared" si="5"/>
        <v>1.4142135623730951E-4</v>
      </c>
      <c r="N28" s="3">
        <f t="shared" si="6"/>
        <v>0.47701277568776668</v>
      </c>
      <c r="O28" s="4">
        <f t="shared" si="7"/>
        <v>7.4332881798783131E-6</v>
      </c>
      <c r="P28" s="3">
        <f t="shared" si="8"/>
        <v>8.3791666666666682</v>
      </c>
      <c r="Q28" s="3"/>
      <c r="R28" s="3"/>
      <c r="S28" s="4"/>
    </row>
    <row r="29" spans="1:19" x14ac:dyDescent="0.25">
      <c r="A29" s="6" t="s">
        <v>33</v>
      </c>
      <c r="B29" s="5">
        <v>6.1611000000000002</v>
      </c>
      <c r="C29" s="4">
        <v>1E-4</v>
      </c>
      <c r="D29" s="3">
        <v>16.2059</v>
      </c>
      <c r="E29" s="4">
        <v>1E-4</v>
      </c>
      <c r="F29" s="3">
        <f t="shared" si="0"/>
        <v>10.044799999999999</v>
      </c>
      <c r="G29" s="4">
        <f t="shared" si="1"/>
        <v>1.4142135623730951E-4</v>
      </c>
      <c r="H29" s="3">
        <v>27.2241</v>
      </c>
      <c r="I29" s="4">
        <v>1E-4</v>
      </c>
      <c r="J29" s="3">
        <f t="shared" si="2"/>
        <v>11.0182</v>
      </c>
      <c r="K29" s="10">
        <f t="shared" si="3"/>
        <v>1.4142135623730951E-4</v>
      </c>
      <c r="L29" s="3">
        <f t="shared" si="4"/>
        <v>21.062999999999999</v>
      </c>
      <c r="M29" s="4">
        <f t="shared" si="5"/>
        <v>1.4142135623730951E-4</v>
      </c>
      <c r="N29" s="3">
        <f t="shared" si="6"/>
        <v>0.47689313013340928</v>
      </c>
      <c r="O29" s="4">
        <f t="shared" si="7"/>
        <v>7.4386241616915906E-6</v>
      </c>
      <c r="P29" s="3">
        <f t="shared" si="8"/>
        <v>8.3706666666666667</v>
      </c>
      <c r="Q29" s="3"/>
      <c r="R29" s="3"/>
      <c r="S29" s="4"/>
    </row>
    <row r="30" spans="1:19" x14ac:dyDescent="0.25">
      <c r="A30" s="6" t="s">
        <v>34</v>
      </c>
      <c r="B30" s="5">
        <v>6.1519000000000004</v>
      </c>
      <c r="C30" s="4">
        <v>1E-4</v>
      </c>
      <c r="D30" s="3">
        <v>16.248799999999999</v>
      </c>
      <c r="E30" s="4">
        <v>1E-4</v>
      </c>
      <c r="F30" s="3">
        <f t="shared" si="0"/>
        <v>10.096899999999998</v>
      </c>
      <c r="G30" s="4">
        <f t="shared" si="1"/>
        <v>1.4142135623730951E-4</v>
      </c>
      <c r="H30" s="3">
        <v>27.267800000000001</v>
      </c>
      <c r="I30" s="4">
        <v>1E-4</v>
      </c>
      <c r="J30" s="3">
        <f t="shared" si="2"/>
        <v>11.019000000000002</v>
      </c>
      <c r="K30" s="10">
        <f t="shared" si="3"/>
        <v>1.4142135623730951E-4</v>
      </c>
      <c r="L30" s="3">
        <f t="shared" si="4"/>
        <v>21.1159</v>
      </c>
      <c r="M30" s="4">
        <f t="shared" si="5"/>
        <v>1.4142135623730951E-4</v>
      </c>
      <c r="N30" s="3">
        <f t="shared" si="6"/>
        <v>0.47816574240264437</v>
      </c>
      <c r="O30" s="4">
        <f t="shared" si="7"/>
        <v>7.4236615548897478E-6</v>
      </c>
      <c r="P30" s="3">
        <f t="shared" si="8"/>
        <v>8.4140833333333322</v>
      </c>
      <c r="Q30" s="3"/>
      <c r="R30" s="3"/>
      <c r="S30" s="4"/>
    </row>
    <row r="31" spans="1:19" ht="15.75" thickBot="1" x14ac:dyDescent="0.3">
      <c r="A31" s="7" t="s">
        <v>35</v>
      </c>
      <c r="B31" s="5">
        <v>6.1273</v>
      </c>
      <c r="C31" s="4">
        <v>1E-4</v>
      </c>
      <c r="D31" s="3">
        <v>16.160299999999999</v>
      </c>
      <c r="E31" s="4">
        <v>1E-4</v>
      </c>
      <c r="F31" s="3">
        <f t="shared" si="0"/>
        <v>10.032999999999999</v>
      </c>
      <c r="G31" s="4">
        <f t="shared" si="1"/>
        <v>1.4142135623730951E-4</v>
      </c>
      <c r="H31" s="3">
        <v>27.170200000000001</v>
      </c>
      <c r="I31" s="4">
        <v>1E-4</v>
      </c>
      <c r="J31" s="3">
        <f t="shared" si="2"/>
        <v>11.009900000000002</v>
      </c>
      <c r="K31" s="10">
        <f t="shared" si="3"/>
        <v>1.4142135623730951E-4</v>
      </c>
      <c r="L31" s="3">
        <f t="shared" si="4"/>
        <v>21.042900000000003</v>
      </c>
      <c r="M31" s="4">
        <f t="shared" si="5"/>
        <v>1.4142135623730951E-4</v>
      </c>
      <c r="N31" s="3">
        <f t="shared" si="6"/>
        <v>0.47678789520455822</v>
      </c>
      <c r="O31" s="4">
        <f t="shared" si="7"/>
        <v>7.445425066338327E-6</v>
      </c>
      <c r="P31" s="3">
        <f t="shared" si="8"/>
        <v>8.3608333333333338</v>
      </c>
      <c r="Q31" s="3"/>
      <c r="R31" s="3"/>
      <c r="S31" s="4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topLeftCell="I1" workbookViewId="0">
      <selection activeCell="W25" sqref="W25"/>
    </sheetView>
  </sheetViews>
  <sheetFormatPr defaultRowHeight="15" x14ac:dyDescent="0.25"/>
  <cols>
    <col min="1" max="1" width="9.5703125" bestFit="1" customWidth="1"/>
    <col min="2" max="2" width="11.42578125" bestFit="1" customWidth="1"/>
    <col min="3" max="3" width="13.140625" style="1" bestFit="1" customWidth="1"/>
    <col min="4" max="4" width="16.7109375" bestFit="1" customWidth="1"/>
    <col min="5" max="5" width="18.42578125" style="1" bestFit="1" customWidth="1"/>
    <col min="6" max="6" width="14.5703125" bestFit="1" customWidth="1"/>
    <col min="7" max="7" width="16.140625" style="1" bestFit="1" customWidth="1"/>
    <col min="8" max="8" width="29" bestFit="1" customWidth="1"/>
    <col min="9" max="9" width="30.7109375" style="1" bestFit="1" customWidth="1"/>
    <col min="10" max="10" width="13.5703125" bestFit="1" customWidth="1"/>
    <col min="11" max="11" width="15.140625" style="1" bestFit="1" customWidth="1"/>
    <col min="12" max="12" width="24.28515625" bestFit="1" customWidth="1"/>
    <col min="13" max="13" width="26" style="1" bestFit="1" customWidth="1"/>
    <col min="14" max="14" width="23.5703125" bestFit="1" customWidth="1"/>
    <col min="15" max="15" width="25.140625" style="1" bestFit="1" customWidth="1"/>
    <col min="16" max="16" width="20" bestFit="1" customWidth="1"/>
    <col min="17" max="17" width="21.7109375" style="1" bestFit="1" customWidth="1"/>
    <col min="18" max="18" width="12" bestFit="1" customWidth="1"/>
    <col min="19" max="19" width="12.85546875" style="1" bestFit="1" customWidth="1"/>
    <col min="20" max="20" width="12" bestFit="1" customWidth="1"/>
    <col min="21" max="21" width="11.28515625" style="1" bestFit="1" customWidth="1"/>
  </cols>
  <sheetData>
    <row r="1" spans="1:21" ht="15.75" thickBot="1" x14ac:dyDescent="0.3">
      <c r="A1" s="2" t="s">
        <v>0</v>
      </c>
      <c r="B1" s="12" t="s">
        <v>1</v>
      </c>
      <c r="C1" s="13" t="s">
        <v>80</v>
      </c>
      <c r="D1" s="14" t="s">
        <v>2</v>
      </c>
      <c r="E1" s="13" t="s">
        <v>81</v>
      </c>
      <c r="F1" s="14" t="s">
        <v>3</v>
      </c>
      <c r="G1" s="13" t="s">
        <v>82</v>
      </c>
      <c r="H1" s="14" t="s">
        <v>4</v>
      </c>
      <c r="I1" s="13" t="s">
        <v>83</v>
      </c>
      <c r="J1" s="14" t="s">
        <v>67</v>
      </c>
      <c r="K1" s="13" t="s">
        <v>84</v>
      </c>
      <c r="L1" s="14" t="s">
        <v>5</v>
      </c>
      <c r="M1" s="13" t="s">
        <v>85</v>
      </c>
      <c r="N1" s="14" t="s">
        <v>73</v>
      </c>
      <c r="O1" s="13" t="s">
        <v>90</v>
      </c>
      <c r="P1" s="14" t="s">
        <v>74</v>
      </c>
      <c r="Q1" s="13" t="s">
        <v>91</v>
      </c>
      <c r="R1" s="14" t="s">
        <v>75</v>
      </c>
      <c r="S1" s="13" t="s">
        <v>92</v>
      </c>
      <c r="T1" s="14" t="s">
        <v>76</v>
      </c>
      <c r="U1" s="15" t="s">
        <v>93</v>
      </c>
    </row>
    <row r="2" spans="1:21" x14ac:dyDescent="0.25">
      <c r="A2" s="8" t="s">
        <v>36</v>
      </c>
      <c r="B2" s="9">
        <v>6.1619999999999999</v>
      </c>
      <c r="C2" s="10">
        <v>1E-4</v>
      </c>
      <c r="D2" s="11">
        <v>8.3870000000000005</v>
      </c>
      <c r="E2" s="10">
        <v>1E-4</v>
      </c>
      <c r="F2" s="11">
        <f>D2-B2</f>
        <v>2.2250000000000005</v>
      </c>
      <c r="G2" s="10">
        <f>SQRT((C2^2)+(E2^2))</f>
        <v>1.4142135623730951E-4</v>
      </c>
      <c r="H2" s="11">
        <v>26.779699999999998</v>
      </c>
      <c r="I2" s="10">
        <v>1E-4</v>
      </c>
      <c r="J2" s="11">
        <f>H2-D2</f>
        <v>18.392699999999998</v>
      </c>
      <c r="K2" s="10">
        <f>SQRT((G2^2)+(I2^2))</f>
        <v>1.7320508075688773E-4</v>
      </c>
      <c r="L2" s="11">
        <f>H2-B2</f>
        <v>20.617699999999999</v>
      </c>
      <c r="M2" s="10">
        <f>SQRT((C2^2)+(I2^2))</f>
        <v>1.4142135623730951E-4</v>
      </c>
      <c r="N2" s="11">
        <f>F2/L2</f>
        <v>0.10791698395068318</v>
      </c>
      <c r="O2" s="10">
        <f>N2*SQRT(((G2/F2)^2)+((M2/L2)^2))</f>
        <v>6.8990466612427038E-6</v>
      </c>
      <c r="P2" s="11">
        <f>J2/L2</f>
        <v>0.89208301604931672</v>
      </c>
      <c r="Q2" s="10">
        <f>P2*SQRT(((K2/J2)^2)+((M2/L2)^2))</f>
        <v>1.039304846983822E-5</v>
      </c>
      <c r="R2" s="11">
        <f>5*P2</f>
        <v>4.4604150802465838</v>
      </c>
      <c r="S2" s="10">
        <f>R2*SQRT(((Q2/P2)^2))</f>
        <v>5.1965242349191105E-5</v>
      </c>
      <c r="T2" s="11">
        <f>P2*100</f>
        <v>89.208301604931677</v>
      </c>
      <c r="U2" s="10">
        <f>Q2*100</f>
        <v>1.0393048469838221E-3</v>
      </c>
    </row>
    <row r="3" spans="1:21" x14ac:dyDescent="0.25">
      <c r="A3" s="6" t="s">
        <v>37</v>
      </c>
      <c r="B3" s="5">
        <v>6.1359000000000004</v>
      </c>
      <c r="C3" s="4">
        <v>1E-4</v>
      </c>
      <c r="D3" s="3">
        <v>8.3584999999999994</v>
      </c>
      <c r="E3" s="4">
        <v>1E-4</v>
      </c>
      <c r="F3" s="3">
        <f t="shared" ref="F3:F31" si="0">D3-B3</f>
        <v>2.222599999999999</v>
      </c>
      <c r="G3" s="4">
        <f t="shared" ref="G3:G31" si="1">SQRT((C3^2)+(E3^2))</f>
        <v>1.4142135623730951E-4</v>
      </c>
      <c r="H3" s="3">
        <v>26.776900000000001</v>
      </c>
      <c r="I3" s="4">
        <v>1E-4</v>
      </c>
      <c r="J3" s="3">
        <f t="shared" ref="J3:J31" si="2">H3-D3</f>
        <v>18.418400000000002</v>
      </c>
      <c r="K3" s="4">
        <f t="shared" ref="K3:K31" si="3">SQRT((G3^2)+(I3^2))</f>
        <v>1.7320508075688773E-4</v>
      </c>
      <c r="L3" s="3">
        <f t="shared" ref="L3:L31" si="4">H3-B3</f>
        <v>20.641000000000002</v>
      </c>
      <c r="M3" s="4">
        <f t="shared" ref="M3:M31" si="5">SQRT((C3^2)+(I3^2))</f>
        <v>1.4142135623730951E-4</v>
      </c>
      <c r="N3" s="3">
        <f t="shared" ref="N3:N31" si="6">F3/L3</f>
        <v>0.10767889152657327</v>
      </c>
      <c r="O3" s="10">
        <f t="shared" ref="O3:O31" si="7">N3*SQRT(((G3/F3)^2)+((M3/L3)^2))</f>
        <v>6.8910840343156327E-6</v>
      </c>
      <c r="P3" s="3">
        <f t="shared" ref="P3:P31" si="8">J3/L3</f>
        <v>0.89232110847342672</v>
      </c>
      <c r="Q3" s="10">
        <f t="shared" ref="Q3:Q31" si="9">P3*SQRT(((K3/J3)^2)+((M3/L3)^2))</f>
        <v>1.0382277092020031E-5</v>
      </c>
      <c r="R3" s="3">
        <f t="shared" ref="R3:R31" si="10">5*P3</f>
        <v>4.4616055423671339</v>
      </c>
      <c r="S3" s="10">
        <f t="shared" ref="S3:S31" si="11">R3*SQRT(((Q3/P3)^2))</f>
        <v>5.1911385460100157E-5</v>
      </c>
      <c r="T3" s="3">
        <f t="shared" ref="T3:T31" si="12">P3*100</f>
        <v>89.232110847342668</v>
      </c>
      <c r="U3" s="10">
        <f t="shared" ref="U3:U31" si="13">Q3*100</f>
        <v>1.038227709202003E-3</v>
      </c>
    </row>
    <row r="4" spans="1:21" x14ac:dyDescent="0.25">
      <c r="A4" s="6" t="s">
        <v>38</v>
      </c>
      <c r="B4" s="5">
        <v>6.1558999999999999</v>
      </c>
      <c r="C4" s="4">
        <v>1E-4</v>
      </c>
      <c r="D4" s="3">
        <v>8.4024000000000001</v>
      </c>
      <c r="E4" s="4">
        <v>1E-4</v>
      </c>
      <c r="F4" s="3">
        <f t="shared" si="0"/>
        <v>2.2465000000000002</v>
      </c>
      <c r="G4" s="4">
        <f t="shared" si="1"/>
        <v>1.4142135623730951E-4</v>
      </c>
      <c r="H4" s="3">
        <v>26.789100000000001</v>
      </c>
      <c r="I4" s="4">
        <v>1E-4</v>
      </c>
      <c r="J4" s="3">
        <f t="shared" si="2"/>
        <v>18.386700000000001</v>
      </c>
      <c r="K4" s="4">
        <f t="shared" si="3"/>
        <v>1.7320508075688773E-4</v>
      </c>
      <c r="L4" s="3">
        <f t="shared" si="4"/>
        <v>20.633200000000002</v>
      </c>
      <c r="M4" s="4">
        <f t="shared" si="5"/>
        <v>1.4142135623730951E-4</v>
      </c>
      <c r="N4" s="3">
        <f t="shared" si="6"/>
        <v>0.10887792489773762</v>
      </c>
      <c r="O4" s="10">
        <f t="shared" si="7"/>
        <v>6.8945737698274648E-6</v>
      </c>
      <c r="P4" s="3">
        <f t="shared" si="8"/>
        <v>0.89112207510226238</v>
      </c>
      <c r="Q4" s="10">
        <f t="shared" si="9"/>
        <v>1.0381364634116876E-5</v>
      </c>
      <c r="R4" s="3">
        <f t="shared" si="10"/>
        <v>4.4556103755113119</v>
      </c>
      <c r="S4" s="10">
        <f t="shared" si="11"/>
        <v>5.1906823170584377E-5</v>
      </c>
      <c r="T4" s="3">
        <f t="shared" si="12"/>
        <v>89.112207510226241</v>
      </c>
      <c r="U4" s="10">
        <f t="shared" si="13"/>
        <v>1.0381364634116875E-3</v>
      </c>
    </row>
    <row r="5" spans="1:21" x14ac:dyDescent="0.25">
      <c r="A5" s="6" t="s">
        <v>39</v>
      </c>
      <c r="B5" s="5">
        <v>6.1455000000000002</v>
      </c>
      <c r="C5" s="4">
        <v>1E-4</v>
      </c>
      <c r="D5" s="3">
        <v>8.3848000000000003</v>
      </c>
      <c r="E5" s="4">
        <v>1E-4</v>
      </c>
      <c r="F5" s="3">
        <f t="shared" si="0"/>
        <v>2.2393000000000001</v>
      </c>
      <c r="G5" s="4">
        <f t="shared" si="1"/>
        <v>1.4142135623730951E-4</v>
      </c>
      <c r="H5" s="3">
        <v>26.7698</v>
      </c>
      <c r="I5" s="4">
        <v>1E-4</v>
      </c>
      <c r="J5" s="3">
        <f t="shared" si="2"/>
        <v>18.384999999999998</v>
      </c>
      <c r="K5" s="4">
        <f t="shared" si="3"/>
        <v>1.7320508075688773E-4</v>
      </c>
      <c r="L5" s="3">
        <f t="shared" si="4"/>
        <v>20.624299999999998</v>
      </c>
      <c r="M5" s="4">
        <f t="shared" si="5"/>
        <v>1.4142135623730951E-4</v>
      </c>
      <c r="N5" s="3">
        <f t="shared" si="6"/>
        <v>0.10857580620918045</v>
      </c>
      <c r="O5" s="10">
        <f t="shared" si="7"/>
        <v>6.8973250610698796E-6</v>
      </c>
      <c r="P5" s="3">
        <f t="shared" si="8"/>
        <v>0.89142419379081961</v>
      </c>
      <c r="Q5" s="10">
        <f t="shared" si="9"/>
        <v>1.0387063471308562E-5</v>
      </c>
      <c r="R5" s="3">
        <f t="shared" si="10"/>
        <v>4.457120968954098</v>
      </c>
      <c r="S5" s="10">
        <f t="shared" si="11"/>
        <v>5.1935317356542816E-5</v>
      </c>
      <c r="T5" s="3">
        <f t="shared" si="12"/>
        <v>89.142419379081957</v>
      </c>
      <c r="U5" s="10">
        <f t="shared" si="13"/>
        <v>1.0387063471308563E-3</v>
      </c>
    </row>
    <row r="6" spans="1:21" x14ac:dyDescent="0.25">
      <c r="A6" s="6" t="s">
        <v>40</v>
      </c>
      <c r="B6" s="5">
        <v>6.1227999999999998</v>
      </c>
      <c r="C6" s="4">
        <v>1E-4</v>
      </c>
      <c r="D6" s="3">
        <v>8.3812999999999995</v>
      </c>
      <c r="E6" s="4">
        <v>1E-4</v>
      </c>
      <c r="F6" s="3">
        <f t="shared" si="0"/>
        <v>2.2584999999999997</v>
      </c>
      <c r="G6" s="4">
        <f t="shared" si="1"/>
        <v>1.4142135623730951E-4</v>
      </c>
      <c r="H6" s="3">
        <v>26.785799999999998</v>
      </c>
      <c r="I6" s="4">
        <v>1E-4</v>
      </c>
      <c r="J6" s="3">
        <f t="shared" si="2"/>
        <v>18.404499999999999</v>
      </c>
      <c r="K6" s="4">
        <f t="shared" si="3"/>
        <v>1.7320508075688773E-4</v>
      </c>
      <c r="L6" s="3">
        <f t="shared" si="4"/>
        <v>20.662999999999997</v>
      </c>
      <c r="M6" s="4">
        <f t="shared" si="5"/>
        <v>1.4142135623730951E-4</v>
      </c>
      <c r="N6" s="3">
        <f t="shared" si="6"/>
        <v>0.10930165029279389</v>
      </c>
      <c r="O6" s="10">
        <f t="shared" si="7"/>
        <v>6.8849449755854939E-6</v>
      </c>
      <c r="P6" s="3">
        <f t="shared" si="8"/>
        <v>0.89069834970720618</v>
      </c>
      <c r="Q6" s="10">
        <f t="shared" si="9"/>
        <v>1.0364686756198331E-5</v>
      </c>
      <c r="R6" s="3">
        <f t="shared" si="10"/>
        <v>4.453491748536031</v>
      </c>
      <c r="S6" s="10">
        <f t="shared" si="11"/>
        <v>5.1823433780991658E-5</v>
      </c>
      <c r="T6" s="3">
        <f t="shared" si="12"/>
        <v>89.069834970720621</v>
      </c>
      <c r="U6" s="10">
        <f t="shared" si="13"/>
        <v>1.0364686756198331E-3</v>
      </c>
    </row>
    <row r="7" spans="1:21" x14ac:dyDescent="0.25">
      <c r="A7" s="6" t="s">
        <v>41</v>
      </c>
      <c r="B7" s="5">
        <v>6.1231999999999998</v>
      </c>
      <c r="C7" s="4">
        <v>1E-4</v>
      </c>
      <c r="D7" s="3">
        <v>8.3658999999999999</v>
      </c>
      <c r="E7" s="4">
        <v>1E-4</v>
      </c>
      <c r="F7" s="3">
        <f t="shared" si="0"/>
        <v>2.2427000000000001</v>
      </c>
      <c r="G7" s="4">
        <f t="shared" si="1"/>
        <v>1.4142135623730951E-4</v>
      </c>
      <c r="H7" s="3">
        <v>26.7272</v>
      </c>
      <c r="I7" s="4">
        <v>1E-4</v>
      </c>
      <c r="J7" s="3">
        <f t="shared" si="2"/>
        <v>18.3613</v>
      </c>
      <c r="K7" s="4">
        <f t="shared" si="3"/>
        <v>1.7320508075688773E-4</v>
      </c>
      <c r="L7" s="3">
        <f t="shared" si="4"/>
        <v>20.603999999999999</v>
      </c>
      <c r="M7" s="4">
        <f t="shared" si="5"/>
        <v>1.4142135623730951E-4</v>
      </c>
      <c r="N7" s="3">
        <f t="shared" si="6"/>
        <v>0.10884779654436033</v>
      </c>
      <c r="O7" s="10">
        <f t="shared" si="7"/>
        <v>6.9043223835112976E-6</v>
      </c>
      <c r="P7" s="3">
        <f t="shared" si="8"/>
        <v>0.89115220345563972</v>
      </c>
      <c r="Q7" s="10">
        <f t="shared" si="9"/>
        <v>1.0396198777285571E-5</v>
      </c>
      <c r="R7" s="3">
        <f t="shared" si="10"/>
        <v>4.4557610172781983</v>
      </c>
      <c r="S7" s="10">
        <f t="shared" si="11"/>
        <v>5.198099388642785E-5</v>
      </c>
      <c r="T7" s="3">
        <f t="shared" si="12"/>
        <v>89.115220345563969</v>
      </c>
      <c r="U7" s="10">
        <f t="shared" si="13"/>
        <v>1.039619877728557E-3</v>
      </c>
    </row>
    <row r="8" spans="1:21" x14ac:dyDescent="0.25">
      <c r="A8" s="6" t="s">
        <v>42</v>
      </c>
      <c r="B8" s="5">
        <v>6.1395999999999997</v>
      </c>
      <c r="C8" s="4">
        <v>1E-4</v>
      </c>
      <c r="D8" s="3">
        <v>8.3901000000000003</v>
      </c>
      <c r="E8" s="4">
        <v>1E-4</v>
      </c>
      <c r="F8" s="3">
        <f t="shared" si="0"/>
        <v>2.2505000000000006</v>
      </c>
      <c r="G8" s="4">
        <f t="shared" si="1"/>
        <v>1.4142135623730951E-4</v>
      </c>
      <c r="H8" s="3">
        <v>26.719799999999999</v>
      </c>
      <c r="I8" s="4">
        <v>1E-4</v>
      </c>
      <c r="J8" s="3">
        <f t="shared" si="2"/>
        <v>18.329699999999999</v>
      </c>
      <c r="K8" s="4">
        <f t="shared" si="3"/>
        <v>1.7320508075688773E-4</v>
      </c>
      <c r="L8" s="3">
        <f t="shared" si="4"/>
        <v>20.580199999999998</v>
      </c>
      <c r="M8" s="4">
        <f t="shared" si="5"/>
        <v>1.4142135623730951E-4</v>
      </c>
      <c r="N8" s="3">
        <f t="shared" si="6"/>
        <v>0.10935267878835001</v>
      </c>
      <c r="O8" s="10">
        <f t="shared" si="7"/>
        <v>6.9126831769824827E-6</v>
      </c>
      <c r="P8" s="3">
        <f t="shared" si="8"/>
        <v>0.89064732121165002</v>
      </c>
      <c r="Q8" s="10">
        <f t="shared" si="9"/>
        <v>1.0406180603158066E-5</v>
      </c>
      <c r="R8" s="3">
        <f t="shared" si="10"/>
        <v>4.4532366060582502</v>
      </c>
      <c r="S8" s="10">
        <f t="shared" si="11"/>
        <v>5.2030903015790332E-5</v>
      </c>
      <c r="T8" s="3">
        <f t="shared" si="12"/>
        <v>89.064732121165008</v>
      </c>
      <c r="U8" s="10">
        <f t="shared" si="13"/>
        <v>1.0406180603158067E-3</v>
      </c>
    </row>
    <row r="9" spans="1:21" x14ac:dyDescent="0.25">
      <c r="A9" s="6" t="s">
        <v>43</v>
      </c>
      <c r="B9" s="5">
        <v>6.1256000000000004</v>
      </c>
      <c r="C9" s="4">
        <v>1E-4</v>
      </c>
      <c r="D9" s="3">
        <v>8.375</v>
      </c>
      <c r="E9" s="4">
        <v>1E-4</v>
      </c>
      <c r="F9" s="3">
        <f t="shared" si="0"/>
        <v>2.2493999999999996</v>
      </c>
      <c r="G9" s="4">
        <f t="shared" si="1"/>
        <v>1.4142135623730951E-4</v>
      </c>
      <c r="H9" s="3">
        <v>26.771799999999999</v>
      </c>
      <c r="I9" s="4">
        <v>1E-4</v>
      </c>
      <c r="J9" s="3">
        <f t="shared" si="2"/>
        <v>18.396799999999999</v>
      </c>
      <c r="K9" s="4">
        <f t="shared" si="3"/>
        <v>1.7320508075688773E-4</v>
      </c>
      <c r="L9" s="3">
        <f t="shared" si="4"/>
        <v>20.6462</v>
      </c>
      <c r="M9" s="4">
        <f t="shared" si="5"/>
        <v>1.4142135623730951E-4</v>
      </c>
      <c r="N9" s="3">
        <f t="shared" si="6"/>
        <v>0.10894983096162972</v>
      </c>
      <c r="O9" s="10">
        <f t="shared" si="7"/>
        <v>6.890285890259011E-6</v>
      </c>
      <c r="P9" s="3">
        <f t="shared" si="8"/>
        <v>0.8910501690383702</v>
      </c>
      <c r="Q9" s="10">
        <f t="shared" si="9"/>
        <v>1.0374538172998571E-5</v>
      </c>
      <c r="R9" s="3">
        <f t="shared" si="10"/>
        <v>4.4552508451918511</v>
      </c>
      <c r="S9" s="10">
        <f t="shared" si="11"/>
        <v>5.1872690864992853E-5</v>
      </c>
      <c r="T9" s="3">
        <f t="shared" si="12"/>
        <v>89.105016903837026</v>
      </c>
      <c r="U9" s="10">
        <f t="shared" si="13"/>
        <v>1.0374538172998572E-3</v>
      </c>
    </row>
    <row r="10" spans="1:21" x14ac:dyDescent="0.25">
      <c r="A10" s="6" t="s">
        <v>44</v>
      </c>
      <c r="B10" s="5">
        <v>6.1326000000000001</v>
      </c>
      <c r="C10" s="4">
        <v>1E-4</v>
      </c>
      <c r="D10" s="3">
        <v>8.3771000000000004</v>
      </c>
      <c r="E10" s="4">
        <v>1E-4</v>
      </c>
      <c r="F10" s="3">
        <f t="shared" si="0"/>
        <v>2.2445000000000004</v>
      </c>
      <c r="G10" s="4">
        <f t="shared" si="1"/>
        <v>1.4142135623730951E-4</v>
      </c>
      <c r="H10" s="3">
        <v>26.8002</v>
      </c>
      <c r="I10" s="4">
        <v>1E-4</v>
      </c>
      <c r="J10" s="3">
        <f t="shared" si="2"/>
        <v>18.423099999999998</v>
      </c>
      <c r="K10" s="4">
        <f t="shared" si="3"/>
        <v>1.7320508075688773E-4</v>
      </c>
      <c r="L10" s="3">
        <f t="shared" si="4"/>
        <v>20.6676</v>
      </c>
      <c r="M10" s="4">
        <f t="shared" si="5"/>
        <v>1.4142135623730951E-4</v>
      </c>
      <c r="N10" s="3">
        <f t="shared" si="6"/>
        <v>0.10859993419652017</v>
      </c>
      <c r="O10" s="10">
        <f t="shared" si="7"/>
        <v>6.8828925282361365E-6</v>
      </c>
      <c r="P10" s="3">
        <f t="shared" si="8"/>
        <v>0.89140006580347975</v>
      </c>
      <c r="Q10" s="10">
        <f t="shared" si="9"/>
        <v>1.0365204724787051E-5</v>
      </c>
      <c r="R10" s="3">
        <f t="shared" si="10"/>
        <v>4.457000329017399</v>
      </c>
      <c r="S10" s="10">
        <f t="shared" si="11"/>
        <v>5.1826023623935261E-5</v>
      </c>
      <c r="T10" s="3">
        <f t="shared" si="12"/>
        <v>89.140006580347972</v>
      </c>
      <c r="U10" s="10">
        <f t="shared" si="13"/>
        <v>1.0365204724787052E-3</v>
      </c>
    </row>
    <row r="11" spans="1:21" x14ac:dyDescent="0.25">
      <c r="A11" s="6" t="s">
        <v>45</v>
      </c>
      <c r="B11" s="5">
        <v>6.1608999999999998</v>
      </c>
      <c r="C11" s="4">
        <v>1E-4</v>
      </c>
      <c r="D11" s="3">
        <v>8.4111999999999991</v>
      </c>
      <c r="E11" s="4">
        <v>1E-4</v>
      </c>
      <c r="F11" s="3">
        <f t="shared" si="0"/>
        <v>2.2502999999999993</v>
      </c>
      <c r="G11" s="4">
        <f t="shared" si="1"/>
        <v>1.4142135623730951E-4</v>
      </c>
      <c r="H11" s="3">
        <v>26.787800000000001</v>
      </c>
      <c r="I11" s="4">
        <v>1E-4</v>
      </c>
      <c r="J11" s="3">
        <f t="shared" si="2"/>
        <v>18.376600000000003</v>
      </c>
      <c r="K11" s="4">
        <f t="shared" si="3"/>
        <v>1.7320508075688773E-4</v>
      </c>
      <c r="L11" s="3">
        <f t="shared" si="4"/>
        <v>20.626899999999999</v>
      </c>
      <c r="M11" s="4">
        <f t="shared" si="5"/>
        <v>1.4142135623730951E-4</v>
      </c>
      <c r="N11" s="3">
        <f t="shared" si="6"/>
        <v>0.10909540454455102</v>
      </c>
      <c r="O11" s="10">
        <f t="shared" si="7"/>
        <v>6.8968411054639429E-6</v>
      </c>
      <c r="P11" s="3">
        <f t="shared" si="8"/>
        <v>0.8909045954554492</v>
      </c>
      <c r="Q11" s="10">
        <f t="shared" si="9"/>
        <v>1.0383658182003828E-5</v>
      </c>
      <c r="R11" s="3">
        <f t="shared" si="10"/>
        <v>4.4545229772772457</v>
      </c>
      <c r="S11" s="10">
        <f t="shared" si="11"/>
        <v>5.1918290910019137E-5</v>
      </c>
      <c r="T11" s="3">
        <f t="shared" si="12"/>
        <v>89.090459545544917</v>
      </c>
      <c r="U11" s="10">
        <f t="shared" si="13"/>
        <v>1.0383658182003827E-3</v>
      </c>
    </row>
    <row r="12" spans="1:21" x14ac:dyDescent="0.25">
      <c r="A12" s="6" t="s">
        <v>46</v>
      </c>
      <c r="B12" s="5">
        <v>6.1727999999999996</v>
      </c>
      <c r="C12" s="4">
        <v>1E-4</v>
      </c>
      <c r="D12" s="3">
        <v>8.4271999999999991</v>
      </c>
      <c r="E12" s="4">
        <v>1E-4</v>
      </c>
      <c r="F12" s="3">
        <f t="shared" si="0"/>
        <v>2.2543999999999995</v>
      </c>
      <c r="G12" s="4">
        <f t="shared" si="1"/>
        <v>1.4142135623730951E-4</v>
      </c>
      <c r="H12" s="3">
        <v>26.791599999999999</v>
      </c>
      <c r="I12" s="4">
        <v>1E-4</v>
      </c>
      <c r="J12" s="3">
        <f t="shared" si="2"/>
        <v>18.3644</v>
      </c>
      <c r="K12" s="4">
        <f t="shared" si="3"/>
        <v>1.7320508075688773E-4</v>
      </c>
      <c r="L12" s="3">
        <f t="shared" si="4"/>
        <v>20.6188</v>
      </c>
      <c r="M12" s="4">
        <f t="shared" si="5"/>
        <v>1.4142135623730951E-4</v>
      </c>
      <c r="N12" s="3">
        <f t="shared" si="6"/>
        <v>0.10933710982210408</v>
      </c>
      <c r="O12" s="10">
        <f t="shared" si="7"/>
        <v>6.899730488270194E-6</v>
      </c>
      <c r="P12" s="3">
        <f t="shared" si="8"/>
        <v>0.89066289017789591</v>
      </c>
      <c r="Q12" s="10">
        <f t="shared" si="9"/>
        <v>1.0386762227251555E-5</v>
      </c>
      <c r="R12" s="3">
        <f t="shared" si="10"/>
        <v>4.4533144508894793</v>
      </c>
      <c r="S12" s="10">
        <f t="shared" si="11"/>
        <v>5.1933811136257776E-5</v>
      </c>
      <c r="T12" s="3">
        <f t="shared" si="12"/>
        <v>89.066289017789586</v>
      </c>
      <c r="U12" s="10">
        <f t="shared" si="13"/>
        <v>1.0386762227251555E-3</v>
      </c>
    </row>
    <row r="13" spans="1:21" x14ac:dyDescent="0.25">
      <c r="A13" s="6" t="s">
        <v>47</v>
      </c>
      <c r="B13" s="5">
        <v>6.1368999999999998</v>
      </c>
      <c r="C13" s="4">
        <v>1E-4</v>
      </c>
      <c r="D13" s="3">
        <v>8.3842999999999996</v>
      </c>
      <c r="E13" s="4">
        <v>1E-4</v>
      </c>
      <c r="F13" s="3">
        <f t="shared" si="0"/>
        <v>2.2473999999999998</v>
      </c>
      <c r="G13" s="4">
        <f t="shared" si="1"/>
        <v>1.4142135623730951E-4</v>
      </c>
      <c r="H13" s="3">
        <v>26.791699999999999</v>
      </c>
      <c r="I13" s="4">
        <v>1E-4</v>
      </c>
      <c r="J13" s="3">
        <f t="shared" si="2"/>
        <v>18.407399999999999</v>
      </c>
      <c r="K13" s="4">
        <f t="shared" si="3"/>
        <v>1.7320508075688773E-4</v>
      </c>
      <c r="L13" s="3">
        <f t="shared" si="4"/>
        <v>20.654799999999998</v>
      </c>
      <c r="M13" s="4">
        <f t="shared" si="5"/>
        <v>1.4142135623730951E-4</v>
      </c>
      <c r="N13" s="3">
        <f t="shared" si="6"/>
        <v>0.10880763793403955</v>
      </c>
      <c r="O13" s="10">
        <f t="shared" si="7"/>
        <v>6.8873116154136972E-6</v>
      </c>
      <c r="P13" s="3">
        <f t="shared" si="8"/>
        <v>0.89119236206596053</v>
      </c>
      <c r="Q13" s="10">
        <f t="shared" si="9"/>
        <v>1.0370791346436161E-5</v>
      </c>
      <c r="R13" s="3">
        <f t="shared" si="10"/>
        <v>4.4559618103298027</v>
      </c>
      <c r="S13" s="10">
        <f t="shared" si="11"/>
        <v>5.1853956732180811E-5</v>
      </c>
      <c r="T13" s="3">
        <f t="shared" si="12"/>
        <v>89.119236206596057</v>
      </c>
      <c r="U13" s="10">
        <f t="shared" si="13"/>
        <v>1.0370791346436161E-3</v>
      </c>
    </row>
    <row r="14" spans="1:21" x14ac:dyDescent="0.25">
      <c r="A14" s="6" t="s">
        <v>48</v>
      </c>
      <c r="B14" s="5">
        <v>6.1988000000000003</v>
      </c>
      <c r="C14" s="4">
        <v>1E-4</v>
      </c>
      <c r="D14" s="3">
        <v>8.4229000000000003</v>
      </c>
      <c r="E14" s="4">
        <v>1E-4</v>
      </c>
      <c r="F14" s="3">
        <f t="shared" si="0"/>
        <v>2.2241</v>
      </c>
      <c r="G14" s="4">
        <f t="shared" si="1"/>
        <v>1.4142135623730951E-4</v>
      </c>
      <c r="H14" s="3">
        <v>26.813600000000001</v>
      </c>
      <c r="I14" s="4">
        <v>1E-4</v>
      </c>
      <c r="J14" s="3">
        <f t="shared" si="2"/>
        <v>18.390700000000002</v>
      </c>
      <c r="K14" s="4">
        <f t="shared" si="3"/>
        <v>1.7320508075688773E-4</v>
      </c>
      <c r="L14" s="3">
        <f t="shared" si="4"/>
        <v>20.614800000000002</v>
      </c>
      <c r="M14" s="4">
        <f t="shared" si="5"/>
        <v>1.4142135623730951E-4</v>
      </c>
      <c r="N14" s="3">
        <f t="shared" si="6"/>
        <v>0.1078885072860275</v>
      </c>
      <c r="O14" s="10">
        <f t="shared" si="7"/>
        <v>6.8999962312747423E-6</v>
      </c>
      <c r="P14" s="3">
        <f t="shared" si="8"/>
        <v>0.8921114927139725</v>
      </c>
      <c r="Q14" s="10">
        <f t="shared" si="9"/>
        <v>1.0394625536705421E-5</v>
      </c>
      <c r="R14" s="3">
        <f t="shared" si="10"/>
        <v>4.4605574635698622</v>
      </c>
      <c r="S14" s="10">
        <f t="shared" si="11"/>
        <v>5.19731276835271E-5</v>
      </c>
      <c r="T14" s="3">
        <f t="shared" si="12"/>
        <v>89.211149271397247</v>
      </c>
      <c r="U14" s="10">
        <f t="shared" si="13"/>
        <v>1.039462553670542E-3</v>
      </c>
    </row>
    <row r="15" spans="1:21" x14ac:dyDescent="0.25">
      <c r="A15" s="6" t="s">
        <v>49</v>
      </c>
      <c r="B15" s="5">
        <v>6.1852999999999998</v>
      </c>
      <c r="C15" s="4">
        <v>1E-4</v>
      </c>
      <c r="D15" s="3">
        <v>8.3984000000000005</v>
      </c>
      <c r="E15" s="4">
        <v>1E-4</v>
      </c>
      <c r="F15" s="3">
        <f t="shared" si="0"/>
        <v>2.2131000000000007</v>
      </c>
      <c r="G15" s="4">
        <f t="shared" si="1"/>
        <v>1.4142135623730951E-4</v>
      </c>
      <c r="H15" s="3">
        <v>26.731000000000002</v>
      </c>
      <c r="I15" s="4">
        <v>1E-4</v>
      </c>
      <c r="J15" s="3">
        <f t="shared" si="2"/>
        <v>18.332599999999999</v>
      </c>
      <c r="K15" s="4">
        <f t="shared" si="3"/>
        <v>1.7320508075688773E-4</v>
      </c>
      <c r="L15" s="3">
        <f t="shared" si="4"/>
        <v>20.545700000000004</v>
      </c>
      <c r="M15" s="4">
        <f t="shared" si="5"/>
        <v>1.4142135623730951E-4</v>
      </c>
      <c r="N15" s="3">
        <f t="shared" si="6"/>
        <v>0.107715969764963</v>
      </c>
      <c r="O15" s="10">
        <f t="shared" si="7"/>
        <v>6.9230752436570459E-6</v>
      </c>
      <c r="P15" s="3">
        <f t="shared" si="8"/>
        <v>0.89228403023503677</v>
      </c>
      <c r="Q15" s="10">
        <f t="shared" si="9"/>
        <v>1.0430284376504312E-5</v>
      </c>
      <c r="R15" s="3">
        <f t="shared" si="10"/>
        <v>4.4614201511751839</v>
      </c>
      <c r="S15" s="10">
        <f t="shared" si="11"/>
        <v>5.2151421882521562E-5</v>
      </c>
      <c r="T15" s="3">
        <f t="shared" si="12"/>
        <v>89.228403023503674</v>
      </c>
      <c r="U15" s="10">
        <f t="shared" si="13"/>
        <v>1.0430284376504312E-3</v>
      </c>
    </row>
    <row r="16" spans="1:21" x14ac:dyDescent="0.25">
      <c r="A16" s="6" t="s">
        <v>50</v>
      </c>
      <c r="B16" s="5">
        <v>6.1706000000000003</v>
      </c>
      <c r="C16" s="4">
        <v>1E-4</v>
      </c>
      <c r="D16" s="3">
        <v>8.3949999999999996</v>
      </c>
      <c r="E16" s="4">
        <v>1E-4</v>
      </c>
      <c r="F16" s="3">
        <f t="shared" si="0"/>
        <v>2.2243999999999993</v>
      </c>
      <c r="G16" s="4">
        <f t="shared" si="1"/>
        <v>1.4142135623730951E-4</v>
      </c>
      <c r="H16" s="3">
        <v>26.761099999999999</v>
      </c>
      <c r="I16" s="4">
        <v>1E-4</v>
      </c>
      <c r="J16" s="3">
        <f t="shared" si="2"/>
        <v>18.366099999999999</v>
      </c>
      <c r="K16" s="4">
        <f t="shared" si="3"/>
        <v>1.7320508075688773E-4</v>
      </c>
      <c r="L16" s="3">
        <f t="shared" si="4"/>
        <v>20.590499999999999</v>
      </c>
      <c r="M16" s="4">
        <f t="shared" si="5"/>
        <v>1.4142135623730951E-4</v>
      </c>
      <c r="N16" s="3">
        <f t="shared" si="6"/>
        <v>0.10803040237002498</v>
      </c>
      <c r="O16" s="10">
        <f t="shared" si="7"/>
        <v>6.9082439093054665E-6</v>
      </c>
      <c r="P16" s="3">
        <f t="shared" si="8"/>
        <v>0.89196959762997496</v>
      </c>
      <c r="Q16" s="10">
        <f t="shared" si="9"/>
        <v>1.0406319043735544E-5</v>
      </c>
      <c r="R16" s="3">
        <f t="shared" si="10"/>
        <v>4.4598479881498747</v>
      </c>
      <c r="S16" s="10">
        <f t="shared" si="11"/>
        <v>5.2031595218677721E-5</v>
      </c>
      <c r="T16" s="3">
        <f t="shared" si="12"/>
        <v>89.196959762997494</v>
      </c>
      <c r="U16" s="10">
        <f t="shared" si="13"/>
        <v>1.0406319043735545E-3</v>
      </c>
    </row>
    <row r="17" spans="1:21" x14ac:dyDescent="0.25">
      <c r="A17" s="6" t="s">
        <v>51</v>
      </c>
      <c r="B17" s="5">
        <v>6.1581000000000001</v>
      </c>
      <c r="C17" s="4">
        <v>1E-4</v>
      </c>
      <c r="D17" s="3">
        <v>8.3781999999999996</v>
      </c>
      <c r="E17" s="4">
        <v>1E-4</v>
      </c>
      <c r="F17" s="3">
        <f t="shared" si="0"/>
        <v>2.2200999999999995</v>
      </c>
      <c r="G17" s="4">
        <f t="shared" si="1"/>
        <v>1.4142135623730951E-4</v>
      </c>
      <c r="H17" s="3">
        <v>26.846</v>
      </c>
      <c r="I17" s="4">
        <v>1E-4</v>
      </c>
      <c r="J17" s="3">
        <f t="shared" si="2"/>
        <v>18.4678</v>
      </c>
      <c r="K17" s="4">
        <f t="shared" si="3"/>
        <v>1.7320508075688773E-4</v>
      </c>
      <c r="L17" s="3">
        <f t="shared" si="4"/>
        <v>20.687899999999999</v>
      </c>
      <c r="M17" s="4">
        <f t="shared" si="5"/>
        <v>1.4142135623730951E-4</v>
      </c>
      <c r="N17" s="3">
        <f t="shared" si="6"/>
        <v>0.10731393713233338</v>
      </c>
      <c r="O17" s="10">
        <f t="shared" si="7"/>
        <v>6.8751951232791711E-6</v>
      </c>
      <c r="P17" s="3">
        <f t="shared" si="8"/>
        <v>0.89268606286766672</v>
      </c>
      <c r="Q17" s="10">
        <f t="shared" si="9"/>
        <v>1.0360209495152238E-5</v>
      </c>
      <c r="R17" s="3">
        <f t="shared" si="10"/>
        <v>4.4634303143383338</v>
      </c>
      <c r="S17" s="10">
        <f t="shared" si="11"/>
        <v>5.1801047475761191E-5</v>
      </c>
      <c r="T17" s="3">
        <f t="shared" si="12"/>
        <v>89.268606286766669</v>
      </c>
      <c r="U17" s="10">
        <f t="shared" si="13"/>
        <v>1.0360209495152237E-3</v>
      </c>
    </row>
    <row r="18" spans="1:21" x14ac:dyDescent="0.25">
      <c r="A18" s="6" t="s">
        <v>52</v>
      </c>
      <c r="B18" s="5">
        <v>6.1485000000000003</v>
      </c>
      <c r="C18" s="4">
        <v>1E-4</v>
      </c>
      <c r="D18" s="3">
        <v>8.3648000000000007</v>
      </c>
      <c r="E18" s="4">
        <v>1E-4</v>
      </c>
      <c r="F18" s="3">
        <f t="shared" si="0"/>
        <v>2.2163000000000004</v>
      </c>
      <c r="G18" s="4">
        <f t="shared" si="1"/>
        <v>1.4142135623730951E-4</v>
      </c>
      <c r="H18" s="3">
        <v>26.710100000000001</v>
      </c>
      <c r="I18" s="4">
        <v>1E-4</v>
      </c>
      <c r="J18" s="3">
        <f t="shared" si="2"/>
        <v>18.345300000000002</v>
      </c>
      <c r="K18" s="4">
        <f t="shared" si="3"/>
        <v>1.7320508075688773E-4</v>
      </c>
      <c r="L18" s="3">
        <f t="shared" si="4"/>
        <v>20.561599999999999</v>
      </c>
      <c r="M18" s="4">
        <f t="shared" si="5"/>
        <v>1.4142135623730951E-4</v>
      </c>
      <c r="N18" s="3">
        <f t="shared" si="6"/>
        <v>0.10778830441210803</v>
      </c>
      <c r="O18" s="10">
        <f t="shared" si="7"/>
        <v>6.9177750251918102E-6</v>
      </c>
      <c r="P18" s="3">
        <f t="shared" si="8"/>
        <v>0.89221169558789215</v>
      </c>
      <c r="Q18" s="10">
        <f t="shared" si="9"/>
        <v>1.0421925831984439E-5</v>
      </c>
      <c r="R18" s="3">
        <f t="shared" si="10"/>
        <v>4.4610584779394609</v>
      </c>
      <c r="S18" s="10">
        <f t="shared" si="11"/>
        <v>5.2109629159922198E-5</v>
      </c>
      <c r="T18" s="3">
        <f t="shared" si="12"/>
        <v>89.221169558789214</v>
      </c>
      <c r="U18" s="10">
        <f t="shared" si="13"/>
        <v>1.0421925831984439E-3</v>
      </c>
    </row>
    <row r="19" spans="1:21" x14ac:dyDescent="0.25">
      <c r="A19" s="6" t="s">
        <v>53</v>
      </c>
      <c r="B19" s="5">
        <v>6.1287000000000003</v>
      </c>
      <c r="C19" s="4">
        <v>1E-4</v>
      </c>
      <c r="D19" s="3">
        <v>8.3468999999999998</v>
      </c>
      <c r="E19" s="4">
        <v>1E-4</v>
      </c>
      <c r="F19" s="3">
        <f t="shared" si="0"/>
        <v>2.2181999999999995</v>
      </c>
      <c r="G19" s="4">
        <f t="shared" si="1"/>
        <v>1.4142135623730951E-4</v>
      </c>
      <c r="H19" s="3">
        <v>26.733499999999999</v>
      </c>
      <c r="I19" s="4">
        <v>1E-4</v>
      </c>
      <c r="J19" s="3">
        <f t="shared" si="2"/>
        <v>18.386600000000001</v>
      </c>
      <c r="K19" s="4">
        <f t="shared" si="3"/>
        <v>1.7320508075688773E-4</v>
      </c>
      <c r="L19" s="3">
        <f t="shared" si="4"/>
        <v>20.604799999999997</v>
      </c>
      <c r="M19" s="4">
        <f t="shared" si="5"/>
        <v>1.4142135623730951E-4</v>
      </c>
      <c r="N19" s="3">
        <f t="shared" si="6"/>
        <v>0.10765452710048143</v>
      </c>
      <c r="O19" s="10">
        <f t="shared" si="7"/>
        <v>6.9031728870073902E-6</v>
      </c>
      <c r="P19" s="3">
        <f t="shared" si="8"/>
        <v>0.89234547289951871</v>
      </c>
      <c r="Q19" s="10">
        <f t="shared" si="9"/>
        <v>1.0400615899382639E-5</v>
      </c>
      <c r="R19" s="3">
        <f t="shared" si="10"/>
        <v>4.4617273644975937</v>
      </c>
      <c r="S19" s="10">
        <f t="shared" si="11"/>
        <v>5.2003079496913193E-5</v>
      </c>
      <c r="T19" s="3">
        <f t="shared" si="12"/>
        <v>89.234547289951877</v>
      </c>
      <c r="U19" s="10">
        <f t="shared" si="13"/>
        <v>1.0400615899382639E-3</v>
      </c>
    </row>
    <row r="20" spans="1:21" x14ac:dyDescent="0.25">
      <c r="A20" s="6" t="s">
        <v>54</v>
      </c>
      <c r="B20" s="5">
        <v>6.1558999999999999</v>
      </c>
      <c r="C20" s="4">
        <v>1E-4</v>
      </c>
      <c r="D20" s="3">
        <v>8.3742999999999999</v>
      </c>
      <c r="E20" s="4">
        <v>1E-4</v>
      </c>
      <c r="F20" s="3">
        <f t="shared" si="0"/>
        <v>2.2183999999999999</v>
      </c>
      <c r="G20" s="4">
        <f t="shared" si="1"/>
        <v>1.4142135623730951E-4</v>
      </c>
      <c r="H20" s="3">
        <v>26.8263</v>
      </c>
      <c r="I20" s="4">
        <v>1E-4</v>
      </c>
      <c r="J20" s="3">
        <f t="shared" si="2"/>
        <v>18.451999999999998</v>
      </c>
      <c r="K20" s="4">
        <f t="shared" si="3"/>
        <v>1.7320508075688773E-4</v>
      </c>
      <c r="L20" s="3">
        <f t="shared" si="4"/>
        <v>20.670400000000001</v>
      </c>
      <c r="M20" s="4">
        <f t="shared" si="5"/>
        <v>1.4142135623730951E-4</v>
      </c>
      <c r="N20" s="3">
        <f t="shared" si="6"/>
        <v>0.10732254818484402</v>
      </c>
      <c r="O20" s="10">
        <f t="shared" si="7"/>
        <v>6.8810220961114208E-6</v>
      </c>
      <c r="P20" s="3">
        <f t="shared" si="8"/>
        <v>0.8926774518151559</v>
      </c>
      <c r="Q20" s="10">
        <f t="shared" si="9"/>
        <v>1.0368945967098956E-5</v>
      </c>
      <c r="R20" s="3">
        <f t="shared" si="10"/>
        <v>4.4633872590757795</v>
      </c>
      <c r="S20" s="10">
        <f t="shared" si="11"/>
        <v>5.1844729835494781E-5</v>
      </c>
      <c r="T20" s="3">
        <f t="shared" si="12"/>
        <v>89.267745181515593</v>
      </c>
      <c r="U20" s="10">
        <f t="shared" si="13"/>
        <v>1.0368945967098955E-3</v>
      </c>
    </row>
    <row r="21" spans="1:21" x14ac:dyDescent="0.25">
      <c r="A21" s="6" t="s">
        <v>55</v>
      </c>
      <c r="B21" s="5">
        <v>6.1543999999999999</v>
      </c>
      <c r="C21" s="4">
        <v>1E-4</v>
      </c>
      <c r="D21" s="3">
        <v>8.3742000000000001</v>
      </c>
      <c r="E21" s="4">
        <v>1E-4</v>
      </c>
      <c r="F21" s="3">
        <f t="shared" si="0"/>
        <v>2.2198000000000002</v>
      </c>
      <c r="G21" s="4">
        <f t="shared" si="1"/>
        <v>1.4142135623730951E-4</v>
      </c>
      <c r="H21" s="3">
        <v>26.764299999999999</v>
      </c>
      <c r="I21" s="4">
        <v>1E-4</v>
      </c>
      <c r="J21" s="3">
        <f t="shared" si="2"/>
        <v>18.390099999999997</v>
      </c>
      <c r="K21" s="4">
        <f t="shared" si="3"/>
        <v>1.7320508075688773E-4</v>
      </c>
      <c r="L21" s="3">
        <f t="shared" si="4"/>
        <v>20.6099</v>
      </c>
      <c r="M21" s="4">
        <f t="shared" si="5"/>
        <v>1.4142135623730951E-4</v>
      </c>
      <c r="N21" s="3">
        <f t="shared" si="6"/>
        <v>0.1077055201626403</v>
      </c>
      <c r="O21" s="10">
        <f t="shared" si="7"/>
        <v>6.9015021312271904E-6</v>
      </c>
      <c r="P21" s="3">
        <f t="shared" si="8"/>
        <v>0.89229447983735954</v>
      </c>
      <c r="Q21" s="10">
        <f t="shared" si="9"/>
        <v>1.0397836181207926E-5</v>
      </c>
      <c r="R21" s="3">
        <f t="shared" si="10"/>
        <v>4.4614723991867979</v>
      </c>
      <c r="S21" s="10">
        <f t="shared" si="11"/>
        <v>5.1989180906039626E-5</v>
      </c>
      <c r="T21" s="3">
        <f t="shared" si="12"/>
        <v>89.229447983735952</v>
      </c>
      <c r="U21" s="10">
        <f t="shared" si="13"/>
        <v>1.0397836181207927E-3</v>
      </c>
    </row>
    <row r="22" spans="1:21" x14ac:dyDescent="0.25">
      <c r="A22" s="6" t="s">
        <v>56</v>
      </c>
      <c r="B22" s="5">
        <v>6.1524999999999999</v>
      </c>
      <c r="C22" s="4">
        <v>1E-4</v>
      </c>
      <c r="D22" s="3">
        <v>8.3719999999999999</v>
      </c>
      <c r="E22" s="4">
        <v>1E-4</v>
      </c>
      <c r="F22" s="3">
        <f t="shared" si="0"/>
        <v>2.2195</v>
      </c>
      <c r="G22" s="4">
        <f t="shared" si="1"/>
        <v>1.4142135623730951E-4</v>
      </c>
      <c r="H22" s="3">
        <v>26.7881</v>
      </c>
      <c r="I22" s="4">
        <v>1E-4</v>
      </c>
      <c r="J22" s="3">
        <f t="shared" si="2"/>
        <v>18.4161</v>
      </c>
      <c r="K22" s="4">
        <f t="shared" si="3"/>
        <v>1.7320508075688773E-4</v>
      </c>
      <c r="L22" s="3">
        <f t="shared" si="4"/>
        <v>20.6356</v>
      </c>
      <c r="M22" s="4">
        <f t="shared" si="5"/>
        <v>1.4142135623730951E-4</v>
      </c>
      <c r="N22" s="3">
        <f t="shared" si="6"/>
        <v>0.10755684351315203</v>
      </c>
      <c r="O22" s="10">
        <f t="shared" si="7"/>
        <v>6.8927978207940727E-6</v>
      </c>
      <c r="P22" s="3">
        <f t="shared" si="8"/>
        <v>0.89244315648684802</v>
      </c>
      <c r="Q22" s="10">
        <f t="shared" si="9"/>
        <v>1.0385486526536265E-5</v>
      </c>
      <c r="R22" s="3">
        <f t="shared" si="10"/>
        <v>4.4622157824342406</v>
      </c>
      <c r="S22" s="10">
        <f t="shared" si="11"/>
        <v>5.1927432632681327E-5</v>
      </c>
      <c r="T22" s="3">
        <f t="shared" si="12"/>
        <v>89.244315648684804</v>
      </c>
      <c r="U22" s="10">
        <f t="shared" si="13"/>
        <v>1.0385486526536265E-3</v>
      </c>
    </row>
    <row r="23" spans="1:21" x14ac:dyDescent="0.25">
      <c r="A23" s="6" t="s">
        <v>57</v>
      </c>
      <c r="B23" s="5">
        <v>6.1717000000000004</v>
      </c>
      <c r="C23" s="4">
        <v>1E-4</v>
      </c>
      <c r="D23" s="3">
        <v>8.3919999999999995</v>
      </c>
      <c r="E23" s="4">
        <v>1E-4</v>
      </c>
      <c r="F23" s="3">
        <f t="shared" si="0"/>
        <v>2.2202999999999991</v>
      </c>
      <c r="G23" s="4">
        <f t="shared" si="1"/>
        <v>1.4142135623730951E-4</v>
      </c>
      <c r="H23" s="3">
        <v>26.7971</v>
      </c>
      <c r="I23" s="4">
        <v>1E-4</v>
      </c>
      <c r="J23" s="3">
        <f t="shared" si="2"/>
        <v>18.405100000000001</v>
      </c>
      <c r="K23" s="4">
        <f t="shared" si="3"/>
        <v>1.7320508075688773E-4</v>
      </c>
      <c r="L23" s="3">
        <f t="shared" si="4"/>
        <v>20.625399999999999</v>
      </c>
      <c r="M23" s="4">
        <f t="shared" si="5"/>
        <v>1.4142135623730951E-4</v>
      </c>
      <c r="N23" s="3">
        <f t="shared" si="6"/>
        <v>0.10764882135619185</v>
      </c>
      <c r="O23" s="10">
        <f t="shared" si="7"/>
        <v>6.8962740279248611E-6</v>
      </c>
      <c r="P23" s="3">
        <f t="shared" si="8"/>
        <v>0.8923511786438082</v>
      </c>
      <c r="Q23" s="10">
        <f t="shared" si="9"/>
        <v>1.0390251129836668E-5</v>
      </c>
      <c r="R23" s="3">
        <f t="shared" si="10"/>
        <v>4.4617558932190411</v>
      </c>
      <c r="S23" s="10">
        <f t="shared" si="11"/>
        <v>5.1951255649183339E-5</v>
      </c>
      <c r="T23" s="3">
        <f t="shared" si="12"/>
        <v>89.235117864380825</v>
      </c>
      <c r="U23" s="10">
        <f t="shared" si="13"/>
        <v>1.0390251129836668E-3</v>
      </c>
    </row>
    <row r="24" spans="1:21" x14ac:dyDescent="0.25">
      <c r="A24" s="6" t="s">
        <v>58</v>
      </c>
      <c r="B24" s="5">
        <v>6.1348000000000003</v>
      </c>
      <c r="C24" s="4">
        <v>1E-4</v>
      </c>
      <c r="D24" s="3">
        <v>8.3527000000000005</v>
      </c>
      <c r="E24" s="4">
        <v>1E-4</v>
      </c>
      <c r="F24" s="3">
        <f t="shared" si="0"/>
        <v>2.2179000000000002</v>
      </c>
      <c r="G24" s="4">
        <f t="shared" si="1"/>
        <v>1.4142135623730951E-4</v>
      </c>
      <c r="H24" s="3">
        <v>26.8109</v>
      </c>
      <c r="I24" s="4">
        <v>1E-4</v>
      </c>
      <c r="J24" s="3">
        <f t="shared" si="2"/>
        <v>18.458199999999998</v>
      </c>
      <c r="K24" s="4">
        <f t="shared" si="3"/>
        <v>1.7320508075688773E-4</v>
      </c>
      <c r="L24" s="3">
        <f t="shared" si="4"/>
        <v>20.676099999999998</v>
      </c>
      <c r="M24" s="4">
        <f t="shared" si="5"/>
        <v>1.4142135623730951E-4</v>
      </c>
      <c r="N24" s="3">
        <f t="shared" si="6"/>
        <v>0.1072687789283279</v>
      </c>
      <c r="O24" s="10">
        <f t="shared" si="7"/>
        <v>6.8790858963960383E-6</v>
      </c>
      <c r="P24" s="3">
        <f t="shared" si="8"/>
        <v>0.89273122107167213</v>
      </c>
      <c r="Q24" s="10">
        <f t="shared" si="9"/>
        <v>1.036630407789281E-5</v>
      </c>
      <c r="R24" s="3">
        <f t="shared" si="10"/>
        <v>4.4636561053583605</v>
      </c>
      <c r="S24" s="10">
        <f t="shared" si="11"/>
        <v>5.183152038946405E-5</v>
      </c>
      <c r="T24" s="3">
        <f t="shared" si="12"/>
        <v>89.273122107167211</v>
      </c>
      <c r="U24" s="10">
        <f t="shared" si="13"/>
        <v>1.036630407789281E-3</v>
      </c>
    </row>
    <row r="25" spans="1:21" x14ac:dyDescent="0.25">
      <c r="A25" s="6" t="s">
        <v>59</v>
      </c>
      <c r="B25" s="5">
        <v>6.1502999999999997</v>
      </c>
      <c r="C25" s="4">
        <v>1E-4</v>
      </c>
      <c r="D25" s="3">
        <v>8.4022000000000006</v>
      </c>
      <c r="E25" s="4">
        <v>1E-4</v>
      </c>
      <c r="F25" s="3">
        <f t="shared" si="0"/>
        <v>2.2519000000000009</v>
      </c>
      <c r="G25" s="4">
        <f t="shared" si="1"/>
        <v>1.4142135623730951E-4</v>
      </c>
      <c r="H25" s="3">
        <v>26.8002</v>
      </c>
      <c r="I25" s="4">
        <v>1E-4</v>
      </c>
      <c r="J25" s="3">
        <f t="shared" si="2"/>
        <v>18.398</v>
      </c>
      <c r="K25" s="4">
        <f t="shared" si="3"/>
        <v>1.7320508075688773E-4</v>
      </c>
      <c r="L25" s="3">
        <f t="shared" si="4"/>
        <v>20.649900000000002</v>
      </c>
      <c r="M25" s="4">
        <f t="shared" si="5"/>
        <v>1.4142135623730951E-4</v>
      </c>
      <c r="N25" s="3">
        <f t="shared" si="6"/>
        <v>0.10905137555145548</v>
      </c>
      <c r="O25" s="10">
        <f t="shared" si="7"/>
        <v>6.8891266612363686E-6</v>
      </c>
      <c r="P25" s="3">
        <f t="shared" si="8"/>
        <v>0.89094862444854439</v>
      </c>
      <c r="Q25" s="10">
        <f t="shared" si="9"/>
        <v>1.0372270172435498E-5</v>
      </c>
      <c r="R25" s="3">
        <f t="shared" si="10"/>
        <v>4.4547431222427223</v>
      </c>
      <c r="S25" s="10">
        <f t="shared" si="11"/>
        <v>5.1861350862177498E-5</v>
      </c>
      <c r="T25" s="3">
        <f t="shared" si="12"/>
        <v>89.094862444854442</v>
      </c>
      <c r="U25" s="10">
        <f t="shared" si="13"/>
        <v>1.0372270172435498E-3</v>
      </c>
    </row>
    <row r="26" spans="1:21" x14ac:dyDescent="0.25">
      <c r="A26" s="6" t="s">
        <v>60</v>
      </c>
      <c r="B26" s="5">
        <v>6.1711</v>
      </c>
      <c r="C26" s="4">
        <v>1E-4</v>
      </c>
      <c r="D26" s="3">
        <v>8.3833000000000002</v>
      </c>
      <c r="E26" s="4">
        <v>1E-4</v>
      </c>
      <c r="F26" s="3">
        <f t="shared" si="0"/>
        <v>2.2122000000000002</v>
      </c>
      <c r="G26" s="4">
        <f t="shared" si="1"/>
        <v>1.4142135623730951E-4</v>
      </c>
      <c r="H26" s="3">
        <v>26.854800000000001</v>
      </c>
      <c r="I26" s="4">
        <v>1E-4</v>
      </c>
      <c r="J26" s="3">
        <f t="shared" si="2"/>
        <v>18.471499999999999</v>
      </c>
      <c r="K26" s="4">
        <f t="shared" si="3"/>
        <v>1.7320508075688773E-4</v>
      </c>
      <c r="L26" s="3">
        <f t="shared" si="4"/>
        <v>20.683700000000002</v>
      </c>
      <c r="M26" s="4">
        <f t="shared" si="5"/>
        <v>1.4142135623730951E-4</v>
      </c>
      <c r="N26" s="3">
        <f t="shared" si="6"/>
        <v>0.10695378486441014</v>
      </c>
      <c r="O26" s="10">
        <f t="shared" si="7"/>
        <v>6.8763288756916028E-6</v>
      </c>
      <c r="P26" s="3">
        <f t="shared" si="8"/>
        <v>0.89304621513558968</v>
      </c>
      <c r="Q26" s="10">
        <f t="shared" si="9"/>
        <v>1.036376386080008E-5</v>
      </c>
      <c r="R26" s="3">
        <f t="shared" si="10"/>
        <v>4.4652310756779485</v>
      </c>
      <c r="S26" s="10">
        <f t="shared" si="11"/>
        <v>5.18188193040004E-5</v>
      </c>
      <c r="T26" s="3">
        <f t="shared" si="12"/>
        <v>89.30462151355897</v>
      </c>
      <c r="U26" s="10">
        <f t="shared" si="13"/>
        <v>1.0363763860800079E-3</v>
      </c>
    </row>
    <row r="27" spans="1:21" x14ac:dyDescent="0.25">
      <c r="A27" s="6" t="s">
        <v>61</v>
      </c>
      <c r="B27" s="5">
        <v>6.1750999999999996</v>
      </c>
      <c r="C27" s="4">
        <v>1E-4</v>
      </c>
      <c r="D27" s="3">
        <v>8.3989999999999991</v>
      </c>
      <c r="E27" s="4">
        <v>1E-4</v>
      </c>
      <c r="F27" s="3">
        <f t="shared" si="0"/>
        <v>2.2238999999999995</v>
      </c>
      <c r="G27" s="4">
        <f t="shared" si="1"/>
        <v>1.4142135623730951E-4</v>
      </c>
      <c r="H27" s="3">
        <v>26.776599999999998</v>
      </c>
      <c r="I27" s="4">
        <v>1E-4</v>
      </c>
      <c r="J27" s="3">
        <f t="shared" si="2"/>
        <v>18.377600000000001</v>
      </c>
      <c r="K27" s="4">
        <f t="shared" si="3"/>
        <v>1.7320508075688773E-4</v>
      </c>
      <c r="L27" s="3">
        <f t="shared" si="4"/>
        <v>20.601499999999998</v>
      </c>
      <c r="M27" s="4">
        <f t="shared" si="5"/>
        <v>1.4142135623730951E-4</v>
      </c>
      <c r="N27" s="3">
        <f t="shared" si="6"/>
        <v>0.10794845035555663</v>
      </c>
      <c r="O27" s="10">
        <f t="shared" si="7"/>
        <v>6.9044949094484758E-6</v>
      </c>
      <c r="P27" s="3">
        <f t="shared" si="8"/>
        <v>0.89205154964444355</v>
      </c>
      <c r="Q27" s="10">
        <f t="shared" si="9"/>
        <v>1.0401093875651948E-5</v>
      </c>
      <c r="R27" s="3">
        <f t="shared" si="10"/>
        <v>4.4602577482222179</v>
      </c>
      <c r="S27" s="10">
        <f t="shared" si="11"/>
        <v>5.2005469378259744E-5</v>
      </c>
      <c r="T27" s="3">
        <f t="shared" si="12"/>
        <v>89.205154964444361</v>
      </c>
      <c r="U27" s="10">
        <f t="shared" si="13"/>
        <v>1.0401093875651948E-3</v>
      </c>
    </row>
    <row r="28" spans="1:21" x14ac:dyDescent="0.25">
      <c r="A28" s="6" t="s">
        <v>62</v>
      </c>
      <c r="B28" s="5">
        <v>6.1365999999999996</v>
      </c>
      <c r="C28" s="4">
        <v>1E-4</v>
      </c>
      <c r="D28" s="3">
        <v>8.3559999999999999</v>
      </c>
      <c r="E28" s="4">
        <v>1E-4</v>
      </c>
      <c r="F28" s="3">
        <f t="shared" si="0"/>
        <v>2.2194000000000003</v>
      </c>
      <c r="G28" s="4">
        <f t="shared" si="1"/>
        <v>1.4142135623730951E-4</v>
      </c>
      <c r="H28" s="3">
        <v>26.6554</v>
      </c>
      <c r="I28" s="4">
        <v>1E-4</v>
      </c>
      <c r="J28" s="3">
        <f t="shared" si="2"/>
        <v>18.299399999999999</v>
      </c>
      <c r="K28" s="4">
        <f t="shared" si="3"/>
        <v>1.7320508075688773E-4</v>
      </c>
      <c r="L28" s="3">
        <f t="shared" si="4"/>
        <v>20.518799999999999</v>
      </c>
      <c r="M28" s="4">
        <f t="shared" si="5"/>
        <v>1.4142135623730951E-4</v>
      </c>
      <c r="N28" s="3">
        <f t="shared" si="6"/>
        <v>0.10816422012983218</v>
      </c>
      <c r="O28" s="10">
        <f t="shared" si="7"/>
        <v>6.9324828973532985E-6</v>
      </c>
      <c r="P28" s="3">
        <f t="shared" si="8"/>
        <v>0.89183577987016782</v>
      </c>
      <c r="Q28" s="10">
        <f t="shared" si="9"/>
        <v>1.0442139485374779E-5</v>
      </c>
      <c r="R28" s="3">
        <f t="shared" si="10"/>
        <v>4.4591788993508388</v>
      </c>
      <c r="S28" s="10">
        <f t="shared" si="11"/>
        <v>5.2210697426873899E-5</v>
      </c>
      <c r="T28" s="3">
        <f t="shared" si="12"/>
        <v>89.183577987016776</v>
      </c>
      <c r="U28" s="10">
        <f t="shared" si="13"/>
        <v>1.0442139485374779E-3</v>
      </c>
    </row>
    <row r="29" spans="1:21" x14ac:dyDescent="0.25">
      <c r="A29" s="6" t="s">
        <v>63</v>
      </c>
      <c r="B29" s="5">
        <v>6.1291000000000002</v>
      </c>
      <c r="C29" s="4">
        <v>1E-4</v>
      </c>
      <c r="D29" s="3">
        <v>8.3529</v>
      </c>
      <c r="E29" s="4">
        <v>1E-4</v>
      </c>
      <c r="F29" s="3">
        <f t="shared" si="0"/>
        <v>2.2237999999999998</v>
      </c>
      <c r="G29" s="4">
        <f t="shared" si="1"/>
        <v>1.4142135623730951E-4</v>
      </c>
      <c r="H29" s="3">
        <v>26.627099999999999</v>
      </c>
      <c r="I29" s="4">
        <v>1E-4</v>
      </c>
      <c r="J29" s="3">
        <f t="shared" si="2"/>
        <v>18.2742</v>
      </c>
      <c r="K29" s="4">
        <f t="shared" si="3"/>
        <v>1.7320508075688773E-4</v>
      </c>
      <c r="L29" s="3">
        <f t="shared" si="4"/>
        <v>20.497999999999998</v>
      </c>
      <c r="M29" s="4">
        <f t="shared" si="5"/>
        <v>1.4142135623730951E-4</v>
      </c>
      <c r="N29" s="3">
        <f t="shared" si="6"/>
        <v>0.1084886330373695</v>
      </c>
      <c r="O29" s="10">
        <f t="shared" si="7"/>
        <v>6.939758565085256E-6</v>
      </c>
      <c r="P29" s="3">
        <f t="shared" si="8"/>
        <v>0.89151136696263067</v>
      </c>
      <c r="Q29" s="10">
        <f t="shared" si="9"/>
        <v>1.0451418098354636E-5</v>
      </c>
      <c r="R29" s="3">
        <f t="shared" si="10"/>
        <v>4.4575568348131531</v>
      </c>
      <c r="S29" s="10">
        <f t="shared" si="11"/>
        <v>5.2257090491773171E-5</v>
      </c>
      <c r="T29" s="3">
        <f t="shared" si="12"/>
        <v>89.151136696263066</v>
      </c>
      <c r="U29" s="10">
        <f t="shared" si="13"/>
        <v>1.0451418098354635E-3</v>
      </c>
    </row>
    <row r="30" spans="1:21" x14ac:dyDescent="0.25">
      <c r="A30" s="6" t="s">
        <v>64</v>
      </c>
      <c r="B30" s="5">
        <v>6.1422999999999996</v>
      </c>
      <c r="C30" s="4">
        <v>1E-4</v>
      </c>
      <c r="D30" s="3">
        <v>8.3818999999999999</v>
      </c>
      <c r="E30" s="4">
        <v>1E-4</v>
      </c>
      <c r="F30" s="3">
        <f t="shared" si="0"/>
        <v>2.2396000000000003</v>
      </c>
      <c r="G30" s="4">
        <f t="shared" si="1"/>
        <v>1.4142135623730951E-4</v>
      </c>
      <c r="H30" s="3">
        <v>26.7073</v>
      </c>
      <c r="I30" s="4">
        <v>1E-4</v>
      </c>
      <c r="J30" s="3">
        <f t="shared" si="2"/>
        <v>18.325400000000002</v>
      </c>
      <c r="K30" s="4">
        <f t="shared" si="3"/>
        <v>1.7320508075688773E-4</v>
      </c>
      <c r="L30" s="3">
        <f t="shared" si="4"/>
        <v>20.565000000000001</v>
      </c>
      <c r="M30" s="4">
        <f t="shared" si="5"/>
        <v>1.4142135623730951E-4</v>
      </c>
      <c r="N30" s="3">
        <f t="shared" si="6"/>
        <v>0.10890347678093849</v>
      </c>
      <c r="O30" s="10">
        <f t="shared" si="7"/>
        <v>6.9174573635208184E-6</v>
      </c>
      <c r="P30" s="3">
        <f t="shared" si="8"/>
        <v>0.89109652321906152</v>
      </c>
      <c r="Q30" s="10">
        <f t="shared" si="9"/>
        <v>1.0415689120355412E-5</v>
      </c>
      <c r="R30" s="3">
        <f t="shared" si="10"/>
        <v>4.455482616095308</v>
      </c>
      <c r="S30" s="10">
        <f t="shared" si="11"/>
        <v>5.207844560177706E-5</v>
      </c>
      <c r="T30" s="3">
        <f t="shared" si="12"/>
        <v>89.109652321906154</v>
      </c>
      <c r="U30" s="10">
        <f t="shared" si="13"/>
        <v>1.0415689120355412E-3</v>
      </c>
    </row>
    <row r="31" spans="1:21" ht="15.75" thickBot="1" x14ac:dyDescent="0.3">
      <c r="A31" s="7" t="s">
        <v>65</v>
      </c>
      <c r="B31" s="5">
        <v>6.1296999999999997</v>
      </c>
      <c r="C31" s="4">
        <v>1E-4</v>
      </c>
      <c r="D31" s="3">
        <v>8.3510000000000009</v>
      </c>
      <c r="E31" s="4">
        <v>1E-4</v>
      </c>
      <c r="F31" s="3">
        <f t="shared" si="0"/>
        <v>2.2213000000000012</v>
      </c>
      <c r="G31" s="4">
        <f t="shared" si="1"/>
        <v>1.4142135623730951E-4</v>
      </c>
      <c r="H31" s="3">
        <v>26.7226</v>
      </c>
      <c r="I31" s="4">
        <v>1E-4</v>
      </c>
      <c r="J31" s="3">
        <f t="shared" si="2"/>
        <v>18.371600000000001</v>
      </c>
      <c r="K31" s="4">
        <f t="shared" si="3"/>
        <v>1.7320508075688773E-4</v>
      </c>
      <c r="L31" s="3">
        <f t="shared" si="4"/>
        <v>20.5929</v>
      </c>
      <c r="M31" s="4">
        <f t="shared" si="5"/>
        <v>1.4142135623730951E-4</v>
      </c>
      <c r="N31" s="3">
        <f t="shared" si="6"/>
        <v>0.10786727464320232</v>
      </c>
      <c r="O31" s="10">
        <f t="shared" si="7"/>
        <v>6.9073185538139646E-6</v>
      </c>
      <c r="P31" s="3">
        <f t="shared" si="8"/>
        <v>0.89213272535679777</v>
      </c>
      <c r="Q31" s="10">
        <f t="shared" si="9"/>
        <v>1.0405765795900906E-5</v>
      </c>
      <c r="R31" s="3">
        <f t="shared" si="10"/>
        <v>4.4606636267839885</v>
      </c>
      <c r="S31" s="10">
        <f t="shared" si="11"/>
        <v>5.2028828979504525E-5</v>
      </c>
      <c r="T31" s="3">
        <f t="shared" si="12"/>
        <v>89.213272535679778</v>
      </c>
      <c r="U31" s="10">
        <f t="shared" si="13"/>
        <v>1.0405765795900906E-3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workbookViewId="0">
      <selection activeCell="E36" sqref="E36"/>
    </sheetView>
  </sheetViews>
  <sheetFormatPr defaultRowHeight="15" x14ac:dyDescent="0.25"/>
  <cols>
    <col min="1" max="1" width="9.5703125" bestFit="1" customWidth="1"/>
    <col min="2" max="2" width="26" bestFit="1" customWidth="1"/>
    <col min="3" max="3" width="27.42578125" bestFit="1" customWidth="1"/>
    <col min="5" max="5" width="20.85546875" bestFit="1" customWidth="1"/>
  </cols>
  <sheetData>
    <row r="1" spans="1:5" x14ac:dyDescent="0.25">
      <c r="A1" t="s">
        <v>0</v>
      </c>
      <c r="B1" t="s">
        <v>68</v>
      </c>
      <c r="C1" t="s">
        <v>69</v>
      </c>
      <c r="E1" t="s">
        <v>70</v>
      </c>
    </row>
    <row r="2" spans="1:5" x14ac:dyDescent="0.25">
      <c r="A2" t="s">
        <v>36</v>
      </c>
      <c r="B2">
        <v>0.45953145010883478</v>
      </c>
      <c r="C2">
        <v>0.10791698395068318</v>
      </c>
      <c r="E2">
        <f>B2*C2</f>
        <v>4.9591248126229288E-2</v>
      </c>
    </row>
    <row r="3" spans="1:5" x14ac:dyDescent="0.25">
      <c r="A3" t="s">
        <v>37</v>
      </c>
      <c r="B3">
        <v>0.46317563138241297</v>
      </c>
      <c r="C3">
        <v>0.10767889152657327</v>
      </c>
      <c r="E3">
        <f t="shared" ref="E3:E31" si="0">B3*C3</f>
        <v>4.9874238569378934E-2</v>
      </c>
    </row>
    <row r="4" spans="1:5" x14ac:dyDescent="0.25">
      <c r="A4" t="s">
        <v>38</v>
      </c>
      <c r="B4">
        <v>0.46525890508509055</v>
      </c>
      <c r="C4">
        <v>0.10887792489773762</v>
      </c>
      <c r="E4">
        <f t="shared" si="0"/>
        <v>5.0656424125858128E-2</v>
      </c>
    </row>
    <row r="5" spans="1:5" x14ac:dyDescent="0.25">
      <c r="A5" t="s">
        <v>39</v>
      </c>
      <c r="B5">
        <v>0.46660320098967795</v>
      </c>
      <c r="C5">
        <v>0.10857580620918045</v>
      </c>
      <c r="E5">
        <f t="shared" si="0"/>
        <v>5.0661818727238545E-2</v>
      </c>
    </row>
    <row r="6" spans="1:5" x14ac:dyDescent="0.25">
      <c r="A6" t="s">
        <v>40</v>
      </c>
      <c r="B6">
        <v>0.46873735329825983</v>
      </c>
      <c r="C6">
        <v>0.10930165029279389</v>
      </c>
      <c r="E6">
        <f t="shared" si="0"/>
        <v>5.1233766269376174E-2</v>
      </c>
    </row>
    <row r="7" spans="1:5" x14ac:dyDescent="0.25">
      <c r="A7" t="s">
        <v>41</v>
      </c>
      <c r="B7">
        <v>0.46854507111423538</v>
      </c>
      <c r="C7">
        <v>0.10884779654436033</v>
      </c>
      <c r="E7">
        <f t="shared" si="0"/>
        <v>5.1000098572505134E-2</v>
      </c>
    </row>
    <row r="8" spans="1:5" x14ac:dyDescent="0.25">
      <c r="A8" t="s">
        <v>42</v>
      </c>
      <c r="B8">
        <v>0.46921807412682298</v>
      </c>
      <c r="C8">
        <v>0.10935267878835001</v>
      </c>
      <c r="E8">
        <f t="shared" si="0"/>
        <v>5.1310253341678679E-2</v>
      </c>
    </row>
    <row r="9" spans="1:5" x14ac:dyDescent="0.25">
      <c r="A9" t="s">
        <v>43</v>
      </c>
      <c r="B9">
        <v>0.47068296961650358</v>
      </c>
      <c r="C9">
        <v>0.10894983096162972</v>
      </c>
      <c r="E9">
        <f t="shared" si="0"/>
        <v>5.128082997623596E-2</v>
      </c>
    </row>
    <row r="10" spans="1:5" x14ac:dyDescent="0.25">
      <c r="A10" t="s">
        <v>44</v>
      </c>
      <c r="B10">
        <v>0.47060149762787634</v>
      </c>
      <c r="C10">
        <v>0.10859993419652017</v>
      </c>
      <c r="E10">
        <f t="shared" si="0"/>
        <v>5.1107291675171217E-2</v>
      </c>
    </row>
    <row r="11" spans="1:5" x14ac:dyDescent="0.25">
      <c r="A11" t="s">
        <v>45</v>
      </c>
      <c r="B11">
        <v>0.47085373867413649</v>
      </c>
      <c r="C11">
        <v>0.10909540454455102</v>
      </c>
      <c r="E11">
        <f t="shared" si="0"/>
        <v>5.1367979101969233E-2</v>
      </c>
    </row>
    <row r="12" spans="1:5" x14ac:dyDescent="0.25">
      <c r="A12" t="s">
        <v>46</v>
      </c>
      <c r="B12">
        <v>0.47172693878919369</v>
      </c>
      <c r="C12">
        <v>0.10933710982210408</v>
      </c>
      <c r="E12">
        <f t="shared" si="0"/>
        <v>5.1577260112439044E-2</v>
      </c>
    </row>
    <row r="13" spans="1:5" x14ac:dyDescent="0.25">
      <c r="A13" t="s">
        <v>47</v>
      </c>
      <c r="B13">
        <v>0.47289668742597341</v>
      </c>
      <c r="C13">
        <v>0.10880763793403955</v>
      </c>
      <c r="E13">
        <f t="shared" si="0"/>
        <v>5.1454771545651992E-2</v>
      </c>
    </row>
    <row r="14" spans="1:5" x14ac:dyDescent="0.25">
      <c r="A14" t="s">
        <v>48</v>
      </c>
      <c r="B14">
        <v>0.47179099188829404</v>
      </c>
      <c r="C14">
        <v>0.1078885072860275</v>
      </c>
      <c r="E14">
        <f t="shared" si="0"/>
        <v>5.0900825865822355E-2</v>
      </c>
    </row>
    <row r="15" spans="1:5" x14ac:dyDescent="0.25">
      <c r="A15" t="s">
        <v>49</v>
      </c>
      <c r="B15">
        <v>0.47435524691505138</v>
      </c>
      <c r="C15">
        <v>0.107715969764963</v>
      </c>
      <c r="E15">
        <f t="shared" si="0"/>
        <v>5.1095635434553234E-2</v>
      </c>
    </row>
    <row r="16" spans="1:5" x14ac:dyDescent="0.25">
      <c r="A16" t="s">
        <v>50</v>
      </c>
      <c r="B16">
        <v>0.47365808490124767</v>
      </c>
      <c r="C16">
        <v>0.10803040237002498</v>
      </c>
      <c r="E16">
        <f t="shared" si="0"/>
        <v>5.1169473497697238E-2</v>
      </c>
    </row>
    <row r="17" spans="1:5" x14ac:dyDescent="0.25">
      <c r="A17" t="s">
        <v>51</v>
      </c>
      <c r="B17">
        <v>0.47395106144718985</v>
      </c>
      <c r="C17">
        <v>0.10731393713233338</v>
      </c>
      <c r="E17">
        <f t="shared" si="0"/>
        <v>5.0861554411946404E-2</v>
      </c>
    </row>
    <row r="18" spans="1:5" x14ac:dyDescent="0.25">
      <c r="A18" t="s">
        <v>52</v>
      </c>
      <c r="B18">
        <v>0.47460291000881094</v>
      </c>
      <c r="C18">
        <v>0.10778830441210803</v>
      </c>
      <c r="E18">
        <f t="shared" si="0"/>
        <v>5.1156642938902028E-2</v>
      </c>
    </row>
    <row r="19" spans="1:5" x14ac:dyDescent="0.25">
      <c r="A19" t="s">
        <v>53</v>
      </c>
      <c r="B19">
        <v>0.47474126593859001</v>
      </c>
      <c r="C19">
        <v>0.10765452710048143</v>
      </c>
      <c r="E19">
        <f t="shared" si="0"/>
        <v>5.1108046479702796E-2</v>
      </c>
    </row>
    <row r="20" spans="1:5" x14ac:dyDescent="0.25">
      <c r="A20" t="s">
        <v>54</v>
      </c>
      <c r="B20">
        <v>0.47560830691276224</v>
      </c>
      <c r="C20">
        <v>0.10732254818484402</v>
      </c>
      <c r="E20">
        <f t="shared" si="0"/>
        <v>5.1043495435757008E-2</v>
      </c>
    </row>
    <row r="21" spans="1:5" x14ac:dyDescent="0.25">
      <c r="A21" t="s">
        <v>55</v>
      </c>
      <c r="B21">
        <v>0.47551639531345097</v>
      </c>
      <c r="C21">
        <v>0.1077055201626403</v>
      </c>
      <c r="E21">
        <f t="shared" si="0"/>
        <v>5.1215740703098929E-2</v>
      </c>
    </row>
    <row r="22" spans="1:5" x14ac:dyDescent="0.25">
      <c r="A22" t="s">
        <v>56</v>
      </c>
      <c r="B22">
        <v>0.47542723853953456</v>
      </c>
      <c r="C22">
        <v>0.10755684351315203</v>
      </c>
      <c r="E22">
        <f t="shared" si="0"/>
        <v>5.1135453097486724E-2</v>
      </c>
    </row>
    <row r="23" spans="1:5" x14ac:dyDescent="0.25">
      <c r="A23" t="s">
        <v>57</v>
      </c>
      <c r="B23">
        <v>0.47728555639358106</v>
      </c>
      <c r="C23">
        <v>0.10764882135619185</v>
      </c>
      <c r="E23">
        <f t="shared" si="0"/>
        <v>5.1379227596103236E-2</v>
      </c>
    </row>
    <row r="24" spans="1:5" x14ac:dyDescent="0.25">
      <c r="A24" t="s">
        <v>58</v>
      </c>
      <c r="B24">
        <v>0.47630897822525115</v>
      </c>
      <c r="C24">
        <v>0.1072687789283279</v>
      </c>
      <c r="E24">
        <f t="shared" si="0"/>
        <v>5.1093082486822212E-2</v>
      </c>
    </row>
    <row r="25" spans="1:5" x14ac:dyDescent="0.25">
      <c r="A25" t="s">
        <v>59</v>
      </c>
      <c r="B25">
        <v>0.47635268351315263</v>
      </c>
      <c r="C25">
        <v>0.10905137555145548</v>
      </c>
      <c r="E25">
        <f t="shared" si="0"/>
        <v>5.1946915384736427E-2</v>
      </c>
    </row>
    <row r="26" spans="1:5" x14ac:dyDescent="0.25">
      <c r="A26" t="s">
        <v>60</v>
      </c>
      <c r="B26">
        <v>0.47737433213390029</v>
      </c>
      <c r="C26">
        <v>0.10695378486441014</v>
      </c>
      <c r="E26">
        <f t="shared" si="0"/>
        <v>5.1056991618840641E-2</v>
      </c>
    </row>
    <row r="27" spans="1:5" x14ac:dyDescent="0.25">
      <c r="A27" t="s">
        <v>61</v>
      </c>
      <c r="B27">
        <v>0.47744248722332994</v>
      </c>
      <c r="C27">
        <v>0.10794845035555663</v>
      </c>
      <c r="E27">
        <f t="shared" si="0"/>
        <v>5.1539176629661114E-2</v>
      </c>
    </row>
    <row r="28" spans="1:5" x14ac:dyDescent="0.25">
      <c r="A28" t="s">
        <v>62</v>
      </c>
      <c r="B28">
        <v>0.47701277568776668</v>
      </c>
      <c r="C28">
        <v>0.10816422012983218</v>
      </c>
      <c r="E28">
        <f t="shared" si="0"/>
        <v>5.1595714874233853E-2</v>
      </c>
    </row>
    <row r="29" spans="1:5" x14ac:dyDescent="0.25">
      <c r="A29" t="s">
        <v>63</v>
      </c>
      <c r="B29">
        <v>0.47689313013340928</v>
      </c>
      <c r="C29">
        <v>0.1084886330373695</v>
      </c>
      <c r="E29">
        <f t="shared" si="0"/>
        <v>5.1737483793085938E-2</v>
      </c>
    </row>
    <row r="30" spans="1:5" x14ac:dyDescent="0.25">
      <c r="A30" t="s">
        <v>64</v>
      </c>
      <c r="B30">
        <v>0.47816574240264437</v>
      </c>
      <c r="C30">
        <v>0.10890347678093849</v>
      </c>
      <c r="E30">
        <f t="shared" si="0"/>
        <v>5.20739118251866E-2</v>
      </c>
    </row>
    <row r="31" spans="1:5" x14ac:dyDescent="0.25">
      <c r="A31" t="s">
        <v>65</v>
      </c>
      <c r="B31">
        <v>0.47678789520455822</v>
      </c>
      <c r="C31">
        <v>0.10786727464320232</v>
      </c>
      <c r="E31">
        <f t="shared" si="0"/>
        <v>5.1429810838584451E-2</v>
      </c>
    </row>
    <row r="35" spans="3:3" x14ac:dyDescent="0.25">
      <c r="C35" t="s">
        <v>71</v>
      </c>
    </row>
    <row r="36" spans="3:3" x14ac:dyDescent="0.25">
      <c r="C36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Eluate Vials</vt:lpstr>
      <vt:lpstr>Dilution Vials</vt:lpstr>
      <vt:lpstr>Dilution factors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2020-08-03T18:50:27Z</dcterms:created>
  <dcterms:modified xsi:type="dcterms:W3CDTF">2021-06-10T09:19:44Z</dcterms:modified>
</cp:coreProperties>
</file>